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5+06\D.6 ZTI\"/>
    </mc:Choice>
  </mc:AlternateContent>
  <xr:revisionPtr revIDLastSave="0" documentId="14_{C0B370AE-7129-4DEA-9F31-BE9483E4FC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 - SO-05 Technický príst..." sheetId="1" r:id="rId1"/>
  </sheets>
  <definedNames>
    <definedName name="_xlnm._FilterDatabase" localSheetId="0" hidden="1">'5 - SO-05 Technický príst...'!$C$124:$K$292</definedName>
    <definedName name="_xlnm.Print_Titles" localSheetId="0">'5 - SO-05 Technický príst...'!$124:$124</definedName>
    <definedName name="_xlnm.Print_Area" localSheetId="0">'5 - SO-05 Technický príst...'!$C$4:$J$76,'5 - SO-05 Technický príst...'!$C$82:$J$106,'5 - SO-05 Technický príst...'!$C$112:$J$292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92" i="1" l="1"/>
  <c r="BI292" i="1"/>
  <c r="BH292" i="1"/>
  <c r="BG292" i="1"/>
  <c r="BF292" i="1"/>
  <c r="BE292" i="1"/>
  <c r="J292" i="1"/>
  <c r="BK291" i="1"/>
  <c r="J291" i="1" s="1"/>
  <c r="BF291" i="1" s="1"/>
  <c r="BI291" i="1"/>
  <c r="BH291" i="1"/>
  <c r="BG291" i="1"/>
  <c r="BE291" i="1"/>
  <c r="BK290" i="1"/>
  <c r="BI290" i="1"/>
  <c r="BH290" i="1"/>
  <c r="BG290" i="1"/>
  <c r="BE290" i="1"/>
  <c r="J290" i="1"/>
  <c r="BF290" i="1" s="1"/>
  <c r="BK289" i="1"/>
  <c r="BI289" i="1"/>
  <c r="BH289" i="1"/>
  <c r="BG289" i="1"/>
  <c r="BF289" i="1"/>
  <c r="BE289" i="1"/>
  <c r="J289" i="1"/>
  <c r="BK288" i="1"/>
  <c r="BK287" i="1" s="1"/>
  <c r="J287" i="1" s="1"/>
  <c r="J105" i="1" s="1"/>
  <c r="BI288" i="1"/>
  <c r="BH288" i="1"/>
  <c r="BG288" i="1"/>
  <c r="BE288" i="1"/>
  <c r="J288" i="1"/>
  <c r="BF288" i="1" s="1"/>
  <c r="BK286" i="1"/>
  <c r="BI286" i="1"/>
  <c r="BH286" i="1"/>
  <c r="BG286" i="1"/>
  <c r="BE286" i="1"/>
  <c r="T286" i="1"/>
  <c r="R286" i="1"/>
  <c r="P286" i="1"/>
  <c r="J286" i="1"/>
  <c r="BF286" i="1" s="1"/>
  <c r="BK285" i="1"/>
  <c r="BK284" i="1" s="1"/>
  <c r="J284" i="1" s="1"/>
  <c r="J104" i="1" s="1"/>
  <c r="BI285" i="1"/>
  <c r="BH285" i="1"/>
  <c r="BG285" i="1"/>
  <c r="BE285" i="1"/>
  <c r="T285" i="1"/>
  <c r="T284" i="1" s="1"/>
  <c r="R285" i="1"/>
  <c r="P285" i="1"/>
  <c r="P284" i="1" s="1"/>
  <c r="J285" i="1"/>
  <c r="BF285" i="1" s="1"/>
  <c r="BK283" i="1"/>
  <c r="BI283" i="1"/>
  <c r="BH283" i="1"/>
  <c r="BG283" i="1"/>
  <c r="BE283" i="1"/>
  <c r="T283" i="1"/>
  <c r="R283" i="1"/>
  <c r="P283" i="1"/>
  <c r="J283" i="1"/>
  <c r="BF283" i="1" s="1"/>
  <c r="BK282" i="1"/>
  <c r="BI282" i="1"/>
  <c r="BH282" i="1"/>
  <c r="BG282" i="1"/>
  <c r="BE282" i="1"/>
  <c r="T282" i="1"/>
  <c r="R282" i="1"/>
  <c r="P282" i="1"/>
  <c r="J282" i="1"/>
  <c r="BF282" i="1" s="1"/>
  <c r="BK281" i="1"/>
  <c r="BI281" i="1"/>
  <c r="BH281" i="1"/>
  <c r="BG281" i="1"/>
  <c r="BF281" i="1"/>
  <c r="BE281" i="1"/>
  <c r="T281" i="1"/>
  <c r="R281" i="1"/>
  <c r="P281" i="1"/>
  <c r="J281" i="1"/>
  <c r="BK280" i="1"/>
  <c r="BI280" i="1"/>
  <c r="BH280" i="1"/>
  <c r="BG280" i="1"/>
  <c r="BE280" i="1"/>
  <c r="T280" i="1"/>
  <c r="R280" i="1"/>
  <c r="R279" i="1" s="1"/>
  <c r="R278" i="1" s="1"/>
  <c r="P280" i="1"/>
  <c r="P279" i="1" s="1"/>
  <c r="P278" i="1" s="1"/>
  <c r="J280" i="1"/>
  <c r="BF280" i="1" s="1"/>
  <c r="BK277" i="1"/>
  <c r="BI277" i="1"/>
  <c r="BH277" i="1"/>
  <c r="BG277" i="1"/>
  <c r="BE277" i="1"/>
  <c r="T277" i="1"/>
  <c r="R277" i="1"/>
  <c r="P277" i="1"/>
  <c r="J277" i="1"/>
  <c r="BF277" i="1" s="1"/>
  <c r="BK276" i="1"/>
  <c r="BI276" i="1"/>
  <c r="BH276" i="1"/>
  <c r="BG276" i="1"/>
  <c r="BE276" i="1"/>
  <c r="T276" i="1"/>
  <c r="R276" i="1"/>
  <c r="P276" i="1"/>
  <c r="J276" i="1"/>
  <c r="BF276" i="1" s="1"/>
  <c r="BK275" i="1"/>
  <c r="BI275" i="1"/>
  <c r="BH275" i="1"/>
  <c r="BG275" i="1"/>
  <c r="BE275" i="1"/>
  <c r="T275" i="1"/>
  <c r="R275" i="1"/>
  <c r="P275" i="1"/>
  <c r="J275" i="1"/>
  <c r="BF275" i="1" s="1"/>
  <c r="BK274" i="1"/>
  <c r="BI274" i="1"/>
  <c r="BH274" i="1"/>
  <c r="BG274" i="1"/>
  <c r="BF274" i="1"/>
  <c r="BE274" i="1"/>
  <c r="T274" i="1"/>
  <c r="R274" i="1"/>
  <c r="P274" i="1"/>
  <c r="J274" i="1"/>
  <c r="BK273" i="1"/>
  <c r="BI273" i="1"/>
  <c r="BH273" i="1"/>
  <c r="BG273" i="1"/>
  <c r="BE273" i="1"/>
  <c r="T273" i="1"/>
  <c r="R273" i="1"/>
  <c r="P273" i="1"/>
  <c r="J273" i="1"/>
  <c r="BF273" i="1" s="1"/>
  <c r="BK272" i="1"/>
  <c r="BI272" i="1"/>
  <c r="BH272" i="1"/>
  <c r="BG272" i="1"/>
  <c r="BE272" i="1"/>
  <c r="T272" i="1"/>
  <c r="R272" i="1"/>
  <c r="P272" i="1"/>
  <c r="J272" i="1"/>
  <c r="BF272" i="1" s="1"/>
  <c r="BK271" i="1"/>
  <c r="BI271" i="1"/>
  <c r="BH271" i="1"/>
  <c r="BG271" i="1"/>
  <c r="BF271" i="1"/>
  <c r="BE271" i="1"/>
  <c r="T271" i="1"/>
  <c r="R271" i="1"/>
  <c r="P271" i="1"/>
  <c r="J271" i="1"/>
  <c r="BK270" i="1"/>
  <c r="BI270" i="1"/>
  <c r="BH270" i="1"/>
  <c r="BG270" i="1"/>
  <c r="BE270" i="1"/>
  <c r="T270" i="1"/>
  <c r="R270" i="1"/>
  <c r="P270" i="1"/>
  <c r="J270" i="1"/>
  <c r="BF270" i="1" s="1"/>
  <c r="BK269" i="1"/>
  <c r="BI269" i="1"/>
  <c r="BH269" i="1"/>
  <c r="BG269" i="1"/>
  <c r="BF269" i="1"/>
  <c r="BE269" i="1"/>
  <c r="T269" i="1"/>
  <c r="R269" i="1"/>
  <c r="P269" i="1"/>
  <c r="J269" i="1"/>
  <c r="BK268" i="1"/>
  <c r="BI268" i="1"/>
  <c r="BH268" i="1"/>
  <c r="BG268" i="1"/>
  <c r="BF268" i="1"/>
  <c r="BE268" i="1"/>
  <c r="T268" i="1"/>
  <c r="R268" i="1"/>
  <c r="P268" i="1"/>
  <c r="J268" i="1"/>
  <c r="BK267" i="1"/>
  <c r="BI267" i="1"/>
  <c r="BH267" i="1"/>
  <c r="BG267" i="1"/>
  <c r="BE267" i="1"/>
  <c r="T267" i="1"/>
  <c r="R267" i="1"/>
  <c r="P267" i="1"/>
  <c r="J267" i="1"/>
  <c r="BF267" i="1" s="1"/>
  <c r="BK266" i="1"/>
  <c r="BI266" i="1"/>
  <c r="BH266" i="1"/>
  <c r="BG266" i="1"/>
  <c r="BF266" i="1"/>
  <c r="BE266" i="1"/>
  <c r="T266" i="1"/>
  <c r="R266" i="1"/>
  <c r="P266" i="1"/>
  <c r="J266" i="1"/>
  <c r="BK265" i="1"/>
  <c r="BI265" i="1"/>
  <c r="BH265" i="1"/>
  <c r="BG265" i="1"/>
  <c r="BE265" i="1"/>
  <c r="T265" i="1"/>
  <c r="R265" i="1"/>
  <c r="P265" i="1"/>
  <c r="J265" i="1"/>
  <c r="BF265" i="1" s="1"/>
  <c r="BK264" i="1"/>
  <c r="BI264" i="1"/>
  <c r="BH264" i="1"/>
  <c r="BG264" i="1"/>
  <c r="BE264" i="1"/>
  <c r="T264" i="1"/>
  <c r="R264" i="1"/>
  <c r="P264" i="1"/>
  <c r="J264" i="1"/>
  <c r="BF264" i="1" s="1"/>
  <c r="BK263" i="1"/>
  <c r="BI263" i="1"/>
  <c r="BH263" i="1"/>
  <c r="BG263" i="1"/>
  <c r="BE263" i="1"/>
  <c r="T263" i="1"/>
  <c r="R263" i="1"/>
  <c r="P263" i="1"/>
  <c r="J263" i="1"/>
  <c r="BF263" i="1" s="1"/>
  <c r="BK262" i="1"/>
  <c r="BI262" i="1"/>
  <c r="BH262" i="1"/>
  <c r="BG262" i="1"/>
  <c r="BE262" i="1"/>
  <c r="T262" i="1"/>
  <c r="R262" i="1"/>
  <c r="P262" i="1"/>
  <c r="J262" i="1"/>
  <c r="BF262" i="1" s="1"/>
  <c r="BK261" i="1"/>
  <c r="BI261" i="1"/>
  <c r="BH261" i="1"/>
  <c r="BG261" i="1"/>
  <c r="BE261" i="1"/>
  <c r="T261" i="1"/>
  <c r="R261" i="1"/>
  <c r="P261" i="1"/>
  <c r="J261" i="1"/>
  <c r="BF261" i="1" s="1"/>
  <c r="BK260" i="1"/>
  <c r="BI260" i="1"/>
  <c r="BH260" i="1"/>
  <c r="BG260" i="1"/>
  <c r="BF260" i="1"/>
  <c r="BE260" i="1"/>
  <c r="T260" i="1"/>
  <c r="R260" i="1"/>
  <c r="P260" i="1"/>
  <c r="J260" i="1"/>
  <c r="BK259" i="1"/>
  <c r="BI259" i="1"/>
  <c r="BH259" i="1"/>
  <c r="BG259" i="1"/>
  <c r="BE259" i="1"/>
  <c r="T259" i="1"/>
  <c r="R259" i="1"/>
  <c r="P259" i="1"/>
  <c r="J259" i="1"/>
  <c r="BF259" i="1" s="1"/>
  <c r="BK258" i="1"/>
  <c r="BI258" i="1"/>
  <c r="BH258" i="1"/>
  <c r="BG258" i="1"/>
  <c r="BE258" i="1"/>
  <c r="T258" i="1"/>
  <c r="R258" i="1"/>
  <c r="P258" i="1"/>
  <c r="J258" i="1"/>
  <c r="BF258" i="1" s="1"/>
  <c r="BK257" i="1"/>
  <c r="BI257" i="1"/>
  <c r="BH257" i="1"/>
  <c r="BG257" i="1"/>
  <c r="BF257" i="1"/>
  <c r="BE257" i="1"/>
  <c r="T257" i="1"/>
  <c r="R257" i="1"/>
  <c r="P257" i="1"/>
  <c r="J257" i="1"/>
  <c r="BK256" i="1"/>
  <c r="BI256" i="1"/>
  <c r="BH256" i="1"/>
  <c r="BG256" i="1"/>
  <c r="BF256" i="1"/>
  <c r="BE256" i="1"/>
  <c r="T256" i="1"/>
  <c r="R256" i="1"/>
  <c r="P256" i="1"/>
  <c r="J256" i="1"/>
  <c r="BK255" i="1"/>
  <c r="BI255" i="1"/>
  <c r="BH255" i="1"/>
  <c r="BG255" i="1"/>
  <c r="BE255" i="1"/>
  <c r="T255" i="1"/>
  <c r="R255" i="1"/>
  <c r="P255" i="1"/>
  <c r="J255" i="1"/>
  <c r="BF255" i="1" s="1"/>
  <c r="BK254" i="1"/>
  <c r="BI254" i="1"/>
  <c r="BH254" i="1"/>
  <c r="BG254" i="1"/>
  <c r="BE254" i="1"/>
  <c r="T254" i="1"/>
  <c r="R254" i="1"/>
  <c r="P254" i="1"/>
  <c r="J254" i="1"/>
  <c r="BF254" i="1" s="1"/>
  <c r="BK253" i="1"/>
  <c r="BI253" i="1"/>
  <c r="BH253" i="1"/>
  <c r="BG253" i="1"/>
  <c r="BF253" i="1"/>
  <c r="BE253" i="1"/>
  <c r="T253" i="1"/>
  <c r="R253" i="1"/>
  <c r="P253" i="1"/>
  <c r="J253" i="1"/>
  <c r="BK252" i="1"/>
  <c r="BI252" i="1"/>
  <c r="BH252" i="1"/>
  <c r="BG252" i="1"/>
  <c r="BE252" i="1"/>
  <c r="T252" i="1"/>
  <c r="R252" i="1"/>
  <c r="P252" i="1"/>
  <c r="J252" i="1"/>
  <c r="BF252" i="1" s="1"/>
  <c r="BK251" i="1"/>
  <c r="BI251" i="1"/>
  <c r="BH251" i="1"/>
  <c r="BG251" i="1"/>
  <c r="BF251" i="1"/>
  <c r="BE251" i="1"/>
  <c r="T251" i="1"/>
  <c r="R251" i="1"/>
  <c r="P251" i="1"/>
  <c r="J251" i="1"/>
  <c r="BK250" i="1"/>
  <c r="BI250" i="1"/>
  <c r="BH250" i="1"/>
  <c r="BG250" i="1"/>
  <c r="BE250" i="1"/>
  <c r="T250" i="1"/>
  <c r="R250" i="1"/>
  <c r="P250" i="1"/>
  <c r="J250" i="1"/>
  <c r="BF250" i="1" s="1"/>
  <c r="BK249" i="1"/>
  <c r="BI249" i="1"/>
  <c r="BH249" i="1"/>
  <c r="BG249" i="1"/>
  <c r="BE249" i="1"/>
  <c r="T249" i="1"/>
  <c r="R249" i="1"/>
  <c r="P249" i="1"/>
  <c r="J249" i="1"/>
  <c r="BF249" i="1" s="1"/>
  <c r="BK248" i="1"/>
  <c r="BI248" i="1"/>
  <c r="BH248" i="1"/>
  <c r="BG248" i="1"/>
  <c r="BF248" i="1"/>
  <c r="BE248" i="1"/>
  <c r="T248" i="1"/>
  <c r="R248" i="1"/>
  <c r="P248" i="1"/>
  <c r="J248" i="1"/>
  <c r="BK247" i="1"/>
  <c r="BI247" i="1"/>
  <c r="BH247" i="1"/>
  <c r="BG247" i="1"/>
  <c r="BF247" i="1"/>
  <c r="BE247" i="1"/>
  <c r="T247" i="1"/>
  <c r="R247" i="1"/>
  <c r="P247" i="1"/>
  <c r="J247" i="1"/>
  <c r="BK246" i="1"/>
  <c r="BI246" i="1"/>
  <c r="BH246" i="1"/>
  <c r="BG246" i="1"/>
  <c r="BE246" i="1"/>
  <c r="T246" i="1"/>
  <c r="R246" i="1"/>
  <c r="P246" i="1"/>
  <c r="J246" i="1"/>
  <c r="BF246" i="1" s="1"/>
  <c r="BK245" i="1"/>
  <c r="BI245" i="1"/>
  <c r="BH245" i="1"/>
  <c r="BG245" i="1"/>
  <c r="BE245" i="1"/>
  <c r="T245" i="1"/>
  <c r="R245" i="1"/>
  <c r="P245" i="1"/>
  <c r="J245" i="1"/>
  <c r="BF245" i="1" s="1"/>
  <c r="BK244" i="1"/>
  <c r="BI244" i="1"/>
  <c r="BH244" i="1"/>
  <c r="BG244" i="1"/>
  <c r="BF244" i="1"/>
  <c r="BE244" i="1"/>
  <c r="T244" i="1"/>
  <c r="R244" i="1"/>
  <c r="P244" i="1"/>
  <c r="J244" i="1"/>
  <c r="BK243" i="1"/>
  <c r="BI243" i="1"/>
  <c r="BH243" i="1"/>
  <c r="BG243" i="1"/>
  <c r="BE243" i="1"/>
  <c r="T243" i="1"/>
  <c r="R243" i="1"/>
  <c r="P243" i="1"/>
  <c r="J243" i="1"/>
  <c r="BF243" i="1" s="1"/>
  <c r="BK242" i="1"/>
  <c r="BI242" i="1"/>
  <c r="BH242" i="1"/>
  <c r="BG242" i="1"/>
  <c r="BE242" i="1"/>
  <c r="T242" i="1"/>
  <c r="R242" i="1"/>
  <c r="P242" i="1"/>
  <c r="J242" i="1"/>
  <c r="BF242" i="1" s="1"/>
  <c r="BK241" i="1"/>
  <c r="BI241" i="1"/>
  <c r="BH241" i="1"/>
  <c r="BG241" i="1"/>
  <c r="BE241" i="1"/>
  <c r="T241" i="1"/>
  <c r="R241" i="1"/>
  <c r="P241" i="1"/>
  <c r="J241" i="1"/>
  <c r="BF241" i="1" s="1"/>
  <c r="BK240" i="1"/>
  <c r="BI240" i="1"/>
  <c r="BH240" i="1"/>
  <c r="BG240" i="1"/>
  <c r="BE240" i="1"/>
  <c r="T240" i="1"/>
  <c r="R240" i="1"/>
  <c r="P240" i="1"/>
  <c r="J240" i="1"/>
  <c r="BF240" i="1" s="1"/>
  <c r="BK239" i="1"/>
  <c r="BI239" i="1"/>
  <c r="BH239" i="1"/>
  <c r="BG239" i="1"/>
  <c r="BE239" i="1"/>
  <c r="T239" i="1"/>
  <c r="R239" i="1"/>
  <c r="P239" i="1"/>
  <c r="J239" i="1"/>
  <c r="BF239" i="1" s="1"/>
  <c r="BK238" i="1"/>
  <c r="BI238" i="1"/>
  <c r="BH238" i="1"/>
  <c r="BG238" i="1"/>
  <c r="BF238" i="1"/>
  <c r="BE238" i="1"/>
  <c r="T238" i="1"/>
  <c r="R238" i="1"/>
  <c r="P238" i="1"/>
  <c r="J238" i="1"/>
  <c r="BK237" i="1"/>
  <c r="BI237" i="1"/>
  <c r="BH237" i="1"/>
  <c r="BG237" i="1"/>
  <c r="BE237" i="1"/>
  <c r="T237" i="1"/>
  <c r="R237" i="1"/>
  <c r="P237" i="1"/>
  <c r="J237" i="1"/>
  <c r="BF237" i="1" s="1"/>
  <c r="BK236" i="1"/>
  <c r="BI236" i="1"/>
  <c r="BH236" i="1"/>
  <c r="BG236" i="1"/>
  <c r="BE236" i="1"/>
  <c r="T236" i="1"/>
  <c r="R236" i="1"/>
  <c r="P236" i="1"/>
  <c r="J236" i="1"/>
  <c r="BF236" i="1" s="1"/>
  <c r="BK235" i="1"/>
  <c r="BI235" i="1"/>
  <c r="BH235" i="1"/>
  <c r="BG235" i="1"/>
  <c r="BF235" i="1"/>
  <c r="BE235" i="1"/>
  <c r="T235" i="1"/>
  <c r="R235" i="1"/>
  <c r="P235" i="1"/>
  <c r="J235" i="1"/>
  <c r="BK234" i="1"/>
  <c r="BI234" i="1"/>
  <c r="BH234" i="1"/>
  <c r="BG234" i="1"/>
  <c r="BE234" i="1"/>
  <c r="T234" i="1"/>
  <c r="R234" i="1"/>
  <c r="P234" i="1"/>
  <c r="J234" i="1"/>
  <c r="BF234" i="1" s="1"/>
  <c r="BK233" i="1"/>
  <c r="BI233" i="1"/>
  <c r="BH233" i="1"/>
  <c r="BG233" i="1"/>
  <c r="BF233" i="1"/>
  <c r="BE233" i="1"/>
  <c r="T233" i="1"/>
  <c r="R233" i="1"/>
  <c r="P233" i="1"/>
  <c r="J233" i="1"/>
  <c r="BK232" i="1"/>
  <c r="BI232" i="1"/>
  <c r="BH232" i="1"/>
  <c r="BG232" i="1"/>
  <c r="BE232" i="1"/>
  <c r="T232" i="1"/>
  <c r="R232" i="1"/>
  <c r="P232" i="1"/>
  <c r="J232" i="1"/>
  <c r="BF232" i="1" s="1"/>
  <c r="BK231" i="1"/>
  <c r="BI231" i="1"/>
  <c r="BH231" i="1"/>
  <c r="BG231" i="1"/>
  <c r="BE231" i="1"/>
  <c r="T231" i="1"/>
  <c r="R231" i="1"/>
  <c r="P231" i="1"/>
  <c r="J231" i="1"/>
  <c r="BF231" i="1" s="1"/>
  <c r="BK230" i="1"/>
  <c r="BI230" i="1"/>
  <c r="BH230" i="1"/>
  <c r="BG230" i="1"/>
  <c r="BF230" i="1"/>
  <c r="BE230" i="1"/>
  <c r="T230" i="1"/>
  <c r="R230" i="1"/>
  <c r="P230" i="1"/>
  <c r="J230" i="1"/>
  <c r="BK229" i="1"/>
  <c r="BI229" i="1"/>
  <c r="BH229" i="1"/>
  <c r="BG229" i="1"/>
  <c r="BE229" i="1"/>
  <c r="T229" i="1"/>
  <c r="R229" i="1"/>
  <c r="P229" i="1"/>
  <c r="J229" i="1"/>
  <c r="BF229" i="1" s="1"/>
  <c r="BK228" i="1"/>
  <c r="BI228" i="1"/>
  <c r="BH228" i="1"/>
  <c r="BG228" i="1"/>
  <c r="BE228" i="1"/>
  <c r="T228" i="1"/>
  <c r="R228" i="1"/>
  <c r="P228" i="1"/>
  <c r="J228" i="1"/>
  <c r="BF228" i="1" s="1"/>
  <c r="BK227" i="1"/>
  <c r="BI227" i="1"/>
  <c r="BH227" i="1"/>
  <c r="BG227" i="1"/>
  <c r="BE227" i="1"/>
  <c r="T227" i="1"/>
  <c r="R227" i="1"/>
  <c r="P227" i="1"/>
  <c r="J227" i="1"/>
  <c r="BF227" i="1" s="1"/>
  <c r="BK226" i="1"/>
  <c r="BI226" i="1"/>
  <c r="BH226" i="1"/>
  <c r="BG226" i="1"/>
  <c r="BF226" i="1"/>
  <c r="BE226" i="1"/>
  <c r="T226" i="1"/>
  <c r="R226" i="1"/>
  <c r="P226" i="1"/>
  <c r="J226" i="1"/>
  <c r="BK225" i="1"/>
  <c r="BI225" i="1"/>
  <c r="BH225" i="1"/>
  <c r="BG225" i="1"/>
  <c r="BE225" i="1"/>
  <c r="T225" i="1"/>
  <c r="R225" i="1"/>
  <c r="P225" i="1"/>
  <c r="J225" i="1"/>
  <c r="BF225" i="1" s="1"/>
  <c r="BK224" i="1"/>
  <c r="BK220" i="1" s="1"/>
  <c r="J220" i="1" s="1"/>
  <c r="J101" i="1" s="1"/>
  <c r="BI224" i="1"/>
  <c r="BH224" i="1"/>
  <c r="BG224" i="1"/>
  <c r="BE224" i="1"/>
  <c r="T224" i="1"/>
  <c r="R224" i="1"/>
  <c r="P224" i="1"/>
  <c r="J224" i="1"/>
  <c r="BF224" i="1" s="1"/>
  <c r="BK223" i="1"/>
  <c r="BI223" i="1"/>
  <c r="BH223" i="1"/>
  <c r="BG223" i="1"/>
  <c r="BE223" i="1"/>
  <c r="T223" i="1"/>
  <c r="R223" i="1"/>
  <c r="P223" i="1"/>
  <c r="J223" i="1"/>
  <c r="BF223" i="1" s="1"/>
  <c r="BK222" i="1"/>
  <c r="BI222" i="1"/>
  <c r="BH222" i="1"/>
  <c r="BG222" i="1"/>
  <c r="BE222" i="1"/>
  <c r="T222" i="1"/>
  <c r="T220" i="1" s="1"/>
  <c r="R222" i="1"/>
  <c r="P222" i="1"/>
  <c r="J222" i="1"/>
  <c r="BF222" i="1" s="1"/>
  <c r="BK221" i="1"/>
  <c r="BI221" i="1"/>
  <c r="BH221" i="1"/>
  <c r="BG221" i="1"/>
  <c r="BF221" i="1"/>
  <c r="BE221" i="1"/>
  <c r="T221" i="1"/>
  <c r="R221" i="1"/>
  <c r="P221" i="1"/>
  <c r="P220" i="1" s="1"/>
  <c r="J221" i="1"/>
  <c r="BK219" i="1"/>
  <c r="BI219" i="1"/>
  <c r="BH219" i="1"/>
  <c r="BG219" i="1"/>
  <c r="BE219" i="1"/>
  <c r="T219" i="1"/>
  <c r="R219" i="1"/>
  <c r="P219" i="1"/>
  <c r="J219" i="1"/>
  <c r="BF219" i="1" s="1"/>
  <c r="BK218" i="1"/>
  <c r="BI218" i="1"/>
  <c r="BH218" i="1"/>
  <c r="BG218" i="1"/>
  <c r="BE218" i="1"/>
  <c r="T218" i="1"/>
  <c r="R218" i="1"/>
  <c r="P218" i="1"/>
  <c r="J218" i="1"/>
  <c r="BF218" i="1" s="1"/>
  <c r="BK217" i="1"/>
  <c r="BI217" i="1"/>
  <c r="BH217" i="1"/>
  <c r="BG217" i="1"/>
  <c r="BF217" i="1"/>
  <c r="BE217" i="1"/>
  <c r="T217" i="1"/>
  <c r="R217" i="1"/>
  <c r="P217" i="1"/>
  <c r="J217" i="1"/>
  <c r="BK216" i="1"/>
  <c r="BI216" i="1"/>
  <c r="BH216" i="1"/>
  <c r="BG216" i="1"/>
  <c r="BF216" i="1"/>
  <c r="BE216" i="1"/>
  <c r="T216" i="1"/>
  <c r="R216" i="1"/>
  <c r="P216" i="1"/>
  <c r="J216" i="1"/>
  <c r="BK215" i="1"/>
  <c r="BI215" i="1"/>
  <c r="BH215" i="1"/>
  <c r="BG215" i="1"/>
  <c r="BE215" i="1"/>
  <c r="T215" i="1"/>
  <c r="R215" i="1"/>
  <c r="P215" i="1"/>
  <c r="J215" i="1"/>
  <c r="BF215" i="1" s="1"/>
  <c r="BK214" i="1"/>
  <c r="BI214" i="1"/>
  <c r="BH214" i="1"/>
  <c r="BG214" i="1"/>
  <c r="BE214" i="1"/>
  <c r="T214" i="1"/>
  <c r="R214" i="1"/>
  <c r="P214" i="1"/>
  <c r="J214" i="1"/>
  <c r="BF214" i="1" s="1"/>
  <c r="BK213" i="1"/>
  <c r="BI213" i="1"/>
  <c r="BH213" i="1"/>
  <c r="BG213" i="1"/>
  <c r="BF213" i="1"/>
  <c r="BE213" i="1"/>
  <c r="T213" i="1"/>
  <c r="R213" i="1"/>
  <c r="P213" i="1"/>
  <c r="J213" i="1"/>
  <c r="BK212" i="1"/>
  <c r="BI212" i="1"/>
  <c r="BH212" i="1"/>
  <c r="BG212" i="1"/>
  <c r="BE212" i="1"/>
  <c r="T212" i="1"/>
  <c r="R212" i="1"/>
  <c r="P212" i="1"/>
  <c r="J212" i="1"/>
  <c r="BF212" i="1" s="1"/>
  <c r="BK211" i="1"/>
  <c r="BI211" i="1"/>
  <c r="BH211" i="1"/>
  <c r="BG211" i="1"/>
  <c r="BF211" i="1"/>
  <c r="BE211" i="1"/>
  <c r="T211" i="1"/>
  <c r="R211" i="1"/>
  <c r="P211" i="1"/>
  <c r="J211" i="1"/>
  <c r="BK210" i="1"/>
  <c r="BI210" i="1"/>
  <c r="BH210" i="1"/>
  <c r="BG210" i="1"/>
  <c r="BE210" i="1"/>
  <c r="T210" i="1"/>
  <c r="R210" i="1"/>
  <c r="P210" i="1"/>
  <c r="J210" i="1"/>
  <c r="BF210" i="1" s="1"/>
  <c r="BK209" i="1"/>
  <c r="BI209" i="1"/>
  <c r="BH209" i="1"/>
  <c r="BG209" i="1"/>
  <c r="BE209" i="1"/>
  <c r="T209" i="1"/>
  <c r="R209" i="1"/>
  <c r="P209" i="1"/>
  <c r="J209" i="1"/>
  <c r="BF209" i="1" s="1"/>
  <c r="BK208" i="1"/>
  <c r="BI208" i="1"/>
  <c r="BH208" i="1"/>
  <c r="BG208" i="1"/>
  <c r="BF208" i="1"/>
  <c r="BE208" i="1"/>
  <c r="T208" i="1"/>
  <c r="R208" i="1"/>
  <c r="P208" i="1"/>
  <c r="J208" i="1"/>
  <c r="BK207" i="1"/>
  <c r="BI207" i="1"/>
  <c r="BH207" i="1"/>
  <c r="BG207" i="1"/>
  <c r="BE207" i="1"/>
  <c r="T207" i="1"/>
  <c r="R207" i="1"/>
  <c r="P207" i="1"/>
  <c r="J207" i="1"/>
  <c r="BF207" i="1" s="1"/>
  <c r="BK206" i="1"/>
  <c r="BI206" i="1"/>
  <c r="BH206" i="1"/>
  <c r="BG206" i="1"/>
  <c r="BE206" i="1"/>
  <c r="T206" i="1"/>
  <c r="R206" i="1"/>
  <c r="P206" i="1"/>
  <c r="J206" i="1"/>
  <c r="BF206" i="1" s="1"/>
  <c r="BK205" i="1"/>
  <c r="BI205" i="1"/>
  <c r="BH205" i="1"/>
  <c r="BG205" i="1"/>
  <c r="BF205" i="1"/>
  <c r="BE205" i="1"/>
  <c r="T205" i="1"/>
  <c r="R205" i="1"/>
  <c r="P205" i="1"/>
  <c r="J205" i="1"/>
  <c r="BK204" i="1"/>
  <c r="BI204" i="1"/>
  <c r="BH204" i="1"/>
  <c r="BG204" i="1"/>
  <c r="BF204" i="1"/>
  <c r="BE204" i="1"/>
  <c r="T204" i="1"/>
  <c r="R204" i="1"/>
  <c r="P204" i="1"/>
  <c r="J204" i="1"/>
  <c r="BK203" i="1"/>
  <c r="BI203" i="1"/>
  <c r="BH203" i="1"/>
  <c r="BG203" i="1"/>
  <c r="BE203" i="1"/>
  <c r="T203" i="1"/>
  <c r="R203" i="1"/>
  <c r="P203" i="1"/>
  <c r="J203" i="1"/>
  <c r="BF203" i="1" s="1"/>
  <c r="BK202" i="1"/>
  <c r="BI202" i="1"/>
  <c r="BH202" i="1"/>
  <c r="BG202" i="1"/>
  <c r="BE202" i="1"/>
  <c r="T202" i="1"/>
  <c r="R202" i="1"/>
  <c r="P202" i="1"/>
  <c r="J202" i="1"/>
  <c r="BF202" i="1" s="1"/>
  <c r="BK201" i="1"/>
  <c r="BI201" i="1"/>
  <c r="BH201" i="1"/>
  <c r="BG201" i="1"/>
  <c r="BE201" i="1"/>
  <c r="T201" i="1"/>
  <c r="R201" i="1"/>
  <c r="P201" i="1"/>
  <c r="J201" i="1"/>
  <c r="BF201" i="1" s="1"/>
  <c r="BK200" i="1"/>
  <c r="BI200" i="1"/>
  <c r="BH200" i="1"/>
  <c r="BG200" i="1"/>
  <c r="BE200" i="1"/>
  <c r="T200" i="1"/>
  <c r="R200" i="1"/>
  <c r="P200" i="1"/>
  <c r="J200" i="1"/>
  <c r="BF200" i="1" s="1"/>
  <c r="BK199" i="1"/>
  <c r="BI199" i="1"/>
  <c r="BH199" i="1"/>
  <c r="BG199" i="1"/>
  <c r="BF199" i="1"/>
  <c r="BE199" i="1"/>
  <c r="T199" i="1"/>
  <c r="R199" i="1"/>
  <c r="P199" i="1"/>
  <c r="J199" i="1"/>
  <c r="BK198" i="1"/>
  <c r="BI198" i="1"/>
  <c r="BH198" i="1"/>
  <c r="BG198" i="1"/>
  <c r="BF198" i="1"/>
  <c r="BE198" i="1"/>
  <c r="T198" i="1"/>
  <c r="R198" i="1"/>
  <c r="P198" i="1"/>
  <c r="J198" i="1"/>
  <c r="BK197" i="1"/>
  <c r="BI197" i="1"/>
  <c r="BH197" i="1"/>
  <c r="BG197" i="1"/>
  <c r="BE197" i="1"/>
  <c r="T197" i="1"/>
  <c r="R197" i="1"/>
  <c r="P197" i="1"/>
  <c r="J197" i="1"/>
  <c r="BF197" i="1" s="1"/>
  <c r="BK196" i="1"/>
  <c r="BI196" i="1"/>
  <c r="BH196" i="1"/>
  <c r="BG196" i="1"/>
  <c r="BE196" i="1"/>
  <c r="T196" i="1"/>
  <c r="R196" i="1"/>
  <c r="P196" i="1"/>
  <c r="J196" i="1"/>
  <c r="BF196" i="1" s="1"/>
  <c r="BK195" i="1"/>
  <c r="BI195" i="1"/>
  <c r="BH195" i="1"/>
  <c r="BG195" i="1"/>
  <c r="BF195" i="1"/>
  <c r="BE195" i="1"/>
  <c r="T195" i="1"/>
  <c r="R195" i="1"/>
  <c r="P195" i="1"/>
  <c r="J195" i="1"/>
  <c r="BK194" i="1"/>
  <c r="BI194" i="1"/>
  <c r="BH194" i="1"/>
  <c r="BG194" i="1"/>
  <c r="BE194" i="1"/>
  <c r="T194" i="1"/>
  <c r="R194" i="1"/>
  <c r="P194" i="1"/>
  <c r="J194" i="1"/>
  <c r="BF194" i="1" s="1"/>
  <c r="BK193" i="1"/>
  <c r="BI193" i="1"/>
  <c r="BH193" i="1"/>
  <c r="BG193" i="1"/>
  <c r="BF193" i="1"/>
  <c r="BE193" i="1"/>
  <c r="T193" i="1"/>
  <c r="R193" i="1"/>
  <c r="P193" i="1"/>
  <c r="J193" i="1"/>
  <c r="BK192" i="1"/>
  <c r="BI192" i="1"/>
  <c r="BH192" i="1"/>
  <c r="BG192" i="1"/>
  <c r="BE192" i="1"/>
  <c r="T192" i="1"/>
  <c r="R192" i="1"/>
  <c r="P192" i="1"/>
  <c r="J192" i="1"/>
  <c r="BF192" i="1" s="1"/>
  <c r="BK191" i="1"/>
  <c r="BI191" i="1"/>
  <c r="BH191" i="1"/>
  <c r="BG191" i="1"/>
  <c r="BE191" i="1"/>
  <c r="T191" i="1"/>
  <c r="R191" i="1"/>
  <c r="P191" i="1"/>
  <c r="J191" i="1"/>
  <c r="BF191" i="1" s="1"/>
  <c r="BK190" i="1"/>
  <c r="BI190" i="1"/>
  <c r="BH190" i="1"/>
  <c r="BG190" i="1"/>
  <c r="BF190" i="1"/>
  <c r="BE190" i="1"/>
  <c r="T190" i="1"/>
  <c r="R190" i="1"/>
  <c r="P190" i="1"/>
  <c r="J190" i="1"/>
  <c r="BK189" i="1"/>
  <c r="BI189" i="1"/>
  <c r="BH189" i="1"/>
  <c r="BG189" i="1"/>
  <c r="BE189" i="1"/>
  <c r="T189" i="1"/>
  <c r="R189" i="1"/>
  <c r="P189" i="1"/>
  <c r="J189" i="1"/>
  <c r="BF189" i="1" s="1"/>
  <c r="BK188" i="1"/>
  <c r="BI188" i="1"/>
  <c r="BH188" i="1"/>
  <c r="BG188" i="1"/>
  <c r="BE188" i="1"/>
  <c r="T188" i="1"/>
  <c r="R188" i="1"/>
  <c r="P188" i="1"/>
  <c r="J188" i="1"/>
  <c r="BF188" i="1" s="1"/>
  <c r="BK187" i="1"/>
  <c r="BI187" i="1"/>
  <c r="BH187" i="1"/>
  <c r="BG187" i="1"/>
  <c r="BE187" i="1"/>
  <c r="T187" i="1"/>
  <c r="R187" i="1"/>
  <c r="P187" i="1"/>
  <c r="J187" i="1"/>
  <c r="BF187" i="1" s="1"/>
  <c r="BK186" i="1"/>
  <c r="BI186" i="1"/>
  <c r="BH186" i="1"/>
  <c r="BG186" i="1"/>
  <c r="BF186" i="1"/>
  <c r="BE186" i="1"/>
  <c r="T186" i="1"/>
  <c r="R186" i="1"/>
  <c r="P186" i="1"/>
  <c r="J186" i="1"/>
  <c r="BK185" i="1"/>
  <c r="BI185" i="1"/>
  <c r="BH185" i="1"/>
  <c r="BG185" i="1"/>
  <c r="BE185" i="1"/>
  <c r="T185" i="1"/>
  <c r="R185" i="1"/>
  <c r="P185" i="1"/>
  <c r="J185" i="1"/>
  <c r="BF185" i="1" s="1"/>
  <c r="BK184" i="1"/>
  <c r="BI184" i="1"/>
  <c r="BH184" i="1"/>
  <c r="BG184" i="1"/>
  <c r="BE184" i="1"/>
  <c r="T184" i="1"/>
  <c r="R184" i="1"/>
  <c r="P184" i="1"/>
  <c r="J184" i="1"/>
  <c r="BF184" i="1" s="1"/>
  <c r="BK183" i="1"/>
  <c r="BI183" i="1"/>
  <c r="BH183" i="1"/>
  <c r="BG183" i="1"/>
  <c r="BE183" i="1"/>
  <c r="T183" i="1"/>
  <c r="R183" i="1"/>
  <c r="P183" i="1"/>
  <c r="J183" i="1"/>
  <c r="BF183" i="1" s="1"/>
  <c r="BK182" i="1"/>
  <c r="BI182" i="1"/>
  <c r="BH182" i="1"/>
  <c r="BG182" i="1"/>
  <c r="BE182" i="1"/>
  <c r="T182" i="1"/>
  <c r="R182" i="1"/>
  <c r="P182" i="1"/>
  <c r="J182" i="1"/>
  <c r="BF182" i="1" s="1"/>
  <c r="BK181" i="1"/>
  <c r="BI181" i="1"/>
  <c r="BH181" i="1"/>
  <c r="BG181" i="1"/>
  <c r="BF181" i="1"/>
  <c r="BE181" i="1"/>
  <c r="T181" i="1"/>
  <c r="R181" i="1"/>
  <c r="P181" i="1"/>
  <c r="J181" i="1"/>
  <c r="BK180" i="1"/>
  <c r="BI180" i="1"/>
  <c r="BH180" i="1"/>
  <c r="BG180" i="1"/>
  <c r="BF180" i="1"/>
  <c r="BE180" i="1"/>
  <c r="T180" i="1"/>
  <c r="R180" i="1"/>
  <c r="P180" i="1"/>
  <c r="J180" i="1"/>
  <c r="R179" i="1"/>
  <c r="BK178" i="1"/>
  <c r="BI178" i="1"/>
  <c r="BH178" i="1"/>
  <c r="BG178" i="1"/>
  <c r="BE178" i="1"/>
  <c r="T178" i="1"/>
  <c r="R178" i="1"/>
  <c r="P178" i="1"/>
  <c r="J178" i="1"/>
  <c r="BF178" i="1" s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E176" i="1"/>
  <c r="T176" i="1"/>
  <c r="R176" i="1"/>
  <c r="P176" i="1"/>
  <c r="J176" i="1"/>
  <c r="BF176" i="1" s="1"/>
  <c r="BK175" i="1"/>
  <c r="BI175" i="1"/>
  <c r="BH175" i="1"/>
  <c r="BG175" i="1"/>
  <c r="BE175" i="1"/>
  <c r="T175" i="1"/>
  <c r="R175" i="1"/>
  <c r="P175" i="1"/>
  <c r="J175" i="1"/>
  <c r="BF175" i="1" s="1"/>
  <c r="BK174" i="1"/>
  <c r="BI174" i="1"/>
  <c r="BH174" i="1"/>
  <c r="BG174" i="1"/>
  <c r="BF174" i="1"/>
  <c r="BE174" i="1"/>
  <c r="T174" i="1"/>
  <c r="R174" i="1"/>
  <c r="P174" i="1"/>
  <c r="J174" i="1"/>
  <c r="BK173" i="1"/>
  <c r="BI173" i="1"/>
  <c r="BH173" i="1"/>
  <c r="BG173" i="1"/>
  <c r="BE173" i="1"/>
  <c r="T173" i="1"/>
  <c r="R173" i="1"/>
  <c r="P173" i="1"/>
  <c r="J173" i="1"/>
  <c r="BF173" i="1" s="1"/>
  <c r="BK172" i="1"/>
  <c r="BI172" i="1"/>
  <c r="BH172" i="1"/>
  <c r="BG172" i="1"/>
  <c r="BE172" i="1"/>
  <c r="T172" i="1"/>
  <c r="R172" i="1"/>
  <c r="P172" i="1"/>
  <c r="J172" i="1"/>
  <c r="BF172" i="1" s="1"/>
  <c r="BK171" i="1"/>
  <c r="BI171" i="1"/>
  <c r="BH171" i="1"/>
  <c r="BG171" i="1"/>
  <c r="BE171" i="1"/>
  <c r="T171" i="1"/>
  <c r="R171" i="1"/>
  <c r="P171" i="1"/>
  <c r="J171" i="1"/>
  <c r="BF171" i="1" s="1"/>
  <c r="BK170" i="1"/>
  <c r="BI170" i="1"/>
  <c r="BH170" i="1"/>
  <c r="BG170" i="1"/>
  <c r="BE170" i="1"/>
  <c r="T170" i="1"/>
  <c r="R170" i="1"/>
  <c r="P170" i="1"/>
  <c r="J170" i="1"/>
  <c r="BF170" i="1" s="1"/>
  <c r="BK169" i="1"/>
  <c r="BI169" i="1"/>
  <c r="BH169" i="1"/>
  <c r="BG169" i="1"/>
  <c r="BE169" i="1"/>
  <c r="T169" i="1"/>
  <c r="R169" i="1"/>
  <c r="P169" i="1"/>
  <c r="J169" i="1"/>
  <c r="BF169" i="1" s="1"/>
  <c r="BK168" i="1"/>
  <c r="BI168" i="1"/>
  <c r="BH168" i="1"/>
  <c r="BG168" i="1"/>
  <c r="BF168" i="1"/>
  <c r="BE168" i="1"/>
  <c r="T168" i="1"/>
  <c r="R168" i="1"/>
  <c r="P168" i="1"/>
  <c r="J168" i="1"/>
  <c r="BK167" i="1"/>
  <c r="BI167" i="1"/>
  <c r="BH167" i="1"/>
  <c r="BG167" i="1"/>
  <c r="BE167" i="1"/>
  <c r="T167" i="1"/>
  <c r="R167" i="1"/>
  <c r="P167" i="1"/>
  <c r="J167" i="1"/>
  <c r="BF167" i="1" s="1"/>
  <c r="BK166" i="1"/>
  <c r="BI166" i="1"/>
  <c r="BH166" i="1"/>
  <c r="BG166" i="1"/>
  <c r="BE166" i="1"/>
  <c r="T166" i="1"/>
  <c r="R166" i="1"/>
  <c r="P166" i="1"/>
  <c r="J166" i="1"/>
  <c r="BF166" i="1" s="1"/>
  <c r="BK165" i="1"/>
  <c r="BI165" i="1"/>
  <c r="BH165" i="1"/>
  <c r="BG165" i="1"/>
  <c r="BE165" i="1"/>
  <c r="T165" i="1"/>
  <c r="R165" i="1"/>
  <c r="P165" i="1"/>
  <c r="J165" i="1"/>
  <c r="BF165" i="1" s="1"/>
  <c r="BK164" i="1"/>
  <c r="BI164" i="1"/>
  <c r="BH164" i="1"/>
  <c r="BG164" i="1"/>
  <c r="BE164" i="1"/>
  <c r="T164" i="1"/>
  <c r="R164" i="1"/>
  <c r="P164" i="1"/>
  <c r="J164" i="1"/>
  <c r="BF164" i="1" s="1"/>
  <c r="BK163" i="1"/>
  <c r="BI163" i="1"/>
  <c r="BH163" i="1"/>
  <c r="BG163" i="1"/>
  <c r="BE163" i="1"/>
  <c r="T163" i="1"/>
  <c r="R163" i="1"/>
  <c r="P163" i="1"/>
  <c r="J163" i="1"/>
  <c r="BF163" i="1" s="1"/>
  <c r="BK162" i="1"/>
  <c r="BI162" i="1"/>
  <c r="BH162" i="1"/>
  <c r="BG162" i="1"/>
  <c r="BE162" i="1"/>
  <c r="T162" i="1"/>
  <c r="R162" i="1"/>
  <c r="P162" i="1"/>
  <c r="J162" i="1"/>
  <c r="BF162" i="1" s="1"/>
  <c r="BK161" i="1"/>
  <c r="BI161" i="1"/>
  <c r="BH161" i="1"/>
  <c r="BG161" i="1"/>
  <c r="BE161" i="1"/>
  <c r="T161" i="1"/>
  <c r="R161" i="1"/>
  <c r="P161" i="1"/>
  <c r="J161" i="1"/>
  <c r="BF161" i="1" s="1"/>
  <c r="BK160" i="1"/>
  <c r="BI160" i="1"/>
  <c r="BH160" i="1"/>
  <c r="BG160" i="1"/>
  <c r="BE160" i="1"/>
  <c r="T160" i="1"/>
  <c r="R160" i="1"/>
  <c r="P160" i="1"/>
  <c r="J160" i="1"/>
  <c r="BF160" i="1" s="1"/>
  <c r="BK159" i="1"/>
  <c r="BI159" i="1"/>
  <c r="BH159" i="1"/>
  <c r="BG159" i="1"/>
  <c r="BE159" i="1"/>
  <c r="T159" i="1"/>
  <c r="R159" i="1"/>
  <c r="P159" i="1"/>
  <c r="J159" i="1"/>
  <c r="BF159" i="1" s="1"/>
  <c r="BK158" i="1"/>
  <c r="BI158" i="1"/>
  <c r="BH158" i="1"/>
  <c r="BG158" i="1"/>
  <c r="BE158" i="1"/>
  <c r="T158" i="1"/>
  <c r="R158" i="1"/>
  <c r="P158" i="1"/>
  <c r="J158" i="1"/>
  <c r="BF158" i="1" s="1"/>
  <c r="BK157" i="1"/>
  <c r="BI157" i="1"/>
  <c r="BH157" i="1"/>
  <c r="BG157" i="1"/>
  <c r="BE157" i="1"/>
  <c r="T157" i="1"/>
  <c r="R157" i="1"/>
  <c r="P157" i="1"/>
  <c r="J157" i="1"/>
  <c r="BF157" i="1" s="1"/>
  <c r="BK156" i="1"/>
  <c r="BI156" i="1"/>
  <c r="BH156" i="1"/>
  <c r="BG156" i="1"/>
  <c r="BE156" i="1"/>
  <c r="T156" i="1"/>
  <c r="R156" i="1"/>
  <c r="P156" i="1"/>
  <c r="J156" i="1"/>
  <c r="BF156" i="1" s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R153" i="1"/>
  <c r="P153" i="1"/>
  <c r="J153" i="1"/>
  <c r="BF153" i="1" s="1"/>
  <c r="BK152" i="1"/>
  <c r="BI152" i="1"/>
  <c r="BH152" i="1"/>
  <c r="BG152" i="1"/>
  <c r="BE152" i="1"/>
  <c r="T152" i="1"/>
  <c r="R152" i="1"/>
  <c r="P152" i="1"/>
  <c r="J152" i="1"/>
  <c r="BF152" i="1" s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T150" i="1"/>
  <c r="R150" i="1"/>
  <c r="P150" i="1"/>
  <c r="J150" i="1"/>
  <c r="BF150" i="1" s="1"/>
  <c r="BK149" i="1"/>
  <c r="BI149" i="1"/>
  <c r="BH149" i="1"/>
  <c r="BG149" i="1"/>
  <c r="BE149" i="1"/>
  <c r="T149" i="1"/>
  <c r="R149" i="1"/>
  <c r="P149" i="1"/>
  <c r="J149" i="1"/>
  <c r="BF149" i="1" s="1"/>
  <c r="BK148" i="1"/>
  <c r="BI148" i="1"/>
  <c r="BH148" i="1"/>
  <c r="BG148" i="1"/>
  <c r="BE148" i="1"/>
  <c r="T148" i="1"/>
  <c r="R148" i="1"/>
  <c r="P148" i="1"/>
  <c r="J148" i="1"/>
  <c r="BF148" i="1" s="1"/>
  <c r="BK147" i="1"/>
  <c r="BI147" i="1"/>
  <c r="BH147" i="1"/>
  <c r="BG147" i="1"/>
  <c r="BE147" i="1"/>
  <c r="T147" i="1"/>
  <c r="R147" i="1"/>
  <c r="P147" i="1"/>
  <c r="J147" i="1"/>
  <c r="BF147" i="1" s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E145" i="1"/>
  <c r="T145" i="1"/>
  <c r="R145" i="1"/>
  <c r="P145" i="1"/>
  <c r="J145" i="1"/>
  <c r="BF145" i="1" s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P141" i="1" s="1"/>
  <c r="J142" i="1"/>
  <c r="BF142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F137" i="1"/>
  <c r="BE137" i="1"/>
  <c r="T137" i="1"/>
  <c r="R137" i="1"/>
  <c r="P137" i="1"/>
  <c r="J137" i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K127" i="1" s="1"/>
  <c r="BI132" i="1"/>
  <c r="BH132" i="1"/>
  <c r="BG132" i="1"/>
  <c r="BE132" i="1"/>
  <c r="T132" i="1"/>
  <c r="R132" i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T130" i="1"/>
  <c r="T127" i="1" s="1"/>
  <c r="R130" i="1"/>
  <c r="P130" i="1"/>
  <c r="J130" i="1"/>
  <c r="BF130" i="1" s="1"/>
  <c r="BK129" i="1"/>
  <c r="BI129" i="1"/>
  <c r="F37" i="1" s="1"/>
  <c r="BH129" i="1"/>
  <c r="F36" i="1" s="1"/>
  <c r="BG129" i="1"/>
  <c r="BE129" i="1"/>
  <c r="T129" i="1"/>
  <c r="R129" i="1"/>
  <c r="P129" i="1"/>
  <c r="J129" i="1"/>
  <c r="BF129" i="1" s="1"/>
  <c r="BK128" i="1"/>
  <c r="BI128" i="1"/>
  <c r="BH128" i="1"/>
  <c r="BG128" i="1"/>
  <c r="BF128" i="1"/>
  <c r="BE128" i="1"/>
  <c r="F33" i="1" s="1"/>
  <c r="T128" i="1"/>
  <c r="R128" i="1"/>
  <c r="P128" i="1"/>
  <c r="J128" i="1"/>
  <c r="J122" i="1"/>
  <c r="J121" i="1"/>
  <c r="F121" i="1"/>
  <c r="J119" i="1"/>
  <c r="F119" i="1"/>
  <c r="E117" i="1"/>
  <c r="J92" i="1"/>
  <c r="J91" i="1"/>
  <c r="F91" i="1"/>
  <c r="J89" i="1"/>
  <c r="F89" i="1"/>
  <c r="E87" i="1"/>
  <c r="J37" i="1"/>
  <c r="J36" i="1"/>
  <c r="J35" i="1"/>
  <c r="F122" i="1" s="1"/>
  <c r="E115" i="1" s="1"/>
  <c r="R220" i="1" l="1"/>
  <c r="T279" i="1"/>
  <c r="T278" i="1" s="1"/>
  <c r="P127" i="1"/>
  <c r="R141" i="1"/>
  <c r="BK279" i="1"/>
  <c r="J279" i="1" s="1"/>
  <c r="J103" i="1" s="1"/>
  <c r="R284" i="1"/>
  <c r="BK141" i="1"/>
  <c r="J141" i="1" s="1"/>
  <c r="J99" i="1" s="1"/>
  <c r="T179" i="1"/>
  <c r="T126" i="1" s="1"/>
  <c r="T125" i="1" s="1"/>
  <c r="BK179" i="1"/>
  <c r="J179" i="1" s="1"/>
  <c r="J100" i="1" s="1"/>
  <c r="P179" i="1"/>
  <c r="F35" i="1"/>
  <c r="R127" i="1"/>
  <c r="R126" i="1" s="1"/>
  <c r="R125" i="1" s="1"/>
  <c r="T141" i="1"/>
  <c r="BK278" i="1"/>
  <c r="J278" i="1" s="1"/>
  <c r="J102" i="1" s="1"/>
  <c r="J34" i="1"/>
  <c r="F34" i="1"/>
  <c r="P126" i="1"/>
  <c r="P125" i="1" s="1"/>
  <c r="E85" i="1"/>
  <c r="F92" i="1"/>
  <c r="J127" i="1"/>
  <c r="J98" i="1" s="1"/>
  <c r="J33" i="1"/>
  <c r="BK126" i="1" l="1"/>
  <c r="J126" i="1"/>
  <c r="J97" i="1" s="1"/>
  <c r="BK125" i="1"/>
  <c r="J125" i="1" s="1"/>
  <c r="J30" i="1" l="1"/>
  <c r="J39" i="1" s="1"/>
  <c r="J96" i="1"/>
</calcChain>
</file>

<file path=xl/sharedStrings.xml><?xml version="1.0" encoding="utf-8"?>
<sst xmlns="http://schemas.openxmlformats.org/spreadsheetml/2006/main" count="2378" uniqueCount="718">
  <si>
    <t>&gt;&gt;  skryté stĺpce  &lt;&lt;</t>
  </si>
  <si>
    <t>{4789cd08-d1d9-43e7-a59c-187913c59ab2}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</si>
  <si>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</si>
  <si>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</si>
  <si>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</si>
  <si>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</si>
  <si>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</si>
  <si>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</si>
  <si>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5 - SO-05 Technický prístavok západný, SO-06 Administratívny prístavok - D.6 ZTI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</si>
  <si>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</si>
  <si>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</si>
  <si>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</si>
  <si>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</si>
  <si>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</si>
  <si>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</si>
  <si>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</si>
  <si>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</si>
  <si>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</si>
  <si>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</si>
  <si>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</si>
  <si>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</si>
  <si>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</si>
  <si>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</si>
  <si>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</si>
  <si>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</si>
  <si>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</si>
  <si>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</si>
  <si>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</si>
  <si>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</si>
  <si>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</si>
  <si>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</si>
  <si>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</si>
  <si>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</si>
  <si>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</si>
  <si>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</si>
  <si>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</si>
  <si>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</si>
  <si>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</si>
  <si>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</si>
  <si>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</si>
  <si>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</si>
  <si>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</si>
  <si>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</si>
  <si>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</si>
  <si>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</si>
  <si>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</si>
  <si>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</si>
  <si>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</si>
  <si>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</si>
  <si>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</si>
  <si>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</si>
  <si>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</si>
  <si>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</si>
  <si>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>M - Práce a dodávky M</t>
  </si>
  <si>
    <t xml:space="preserve">    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</si>
  <si>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</si>
  <si>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</si>
  <si>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</si>
  <si>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</si>
  <si>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</si>
  <si>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</si>
  <si>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</si>
  <si>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</si>
  <si>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</si>
  <si>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</si>
  <si>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</si>
  <si>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</si>
  <si>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</si>
  <si>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</si>
  <si>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</si>
  <si>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</si>
  <si>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</si>
  <si>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</si>
  <si>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</si>
  <si>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</si>
  <si>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</si>
  <si>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</si>
  <si>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713</t>
  </si>
  <si>
    <t>Izolácie tepelné</t>
  </si>
  <si>
    <t>1</t>
  </si>
  <si>
    <t>100</t>
  </si>
  <si>
    <t>K</t>
  </si>
  <si>
    <t>713482305</t>
  </si>
  <si>
    <t>Montaž trubíc  hr. do 13 mm, vnút.priemer 22 - 42 mm</t>
  </si>
  <si>
    <t>m</t>
  </si>
  <si>
    <t>16</t>
  </si>
  <si>
    <t>-1907870038</t>
  </si>
  <si>
    <t>219</t>
  </si>
  <si>
    <t>M</t>
  </si>
  <si>
    <t>283310002800</t>
  </si>
  <si>
    <t>Izolačná PE trubica TUBOLIT DG 20x13 mm (d potrubia x hr. izolácie), nadrezaná, AZ FLEX alebo ekvivalent</t>
  </si>
  <si>
    <t>32</t>
  </si>
  <si>
    <t>-179076126</t>
  </si>
  <si>
    <t>160</t>
  </si>
  <si>
    <t>283310003100</t>
  </si>
  <si>
    <t>Izolačná PE trubica TUBOLIT DG 28x13 mm (d potrubia x hr. izolácie), nadrezaná, AZ FLEX alebo ekvivalent</t>
  </si>
  <si>
    <t>-250406326</t>
  </si>
  <si>
    <t>158</t>
  </si>
  <si>
    <t>283310003200</t>
  </si>
  <si>
    <t>Izolačná PE trubica TUBOLIT DG 32x13 mm (d potrubia x hr. izolácie), nadrezaná, AZ FLEX alebo ekvivalent</t>
  </si>
  <si>
    <t>-261074805</t>
  </si>
  <si>
    <t>390</t>
  </si>
  <si>
    <t>283310003300</t>
  </si>
  <si>
    <t>Izolačná PE trubica TUBOLIT DG 35x13 mm (d potrubia x hr. izolácie), nadrezaná, AZ FLEX alebo ekvivalent</t>
  </si>
  <si>
    <t>89940047</t>
  </si>
  <si>
    <t>261</t>
  </si>
  <si>
    <t>283310003500</t>
  </si>
  <si>
    <t>Izolačná PE trubica TUBOLIT DG 42x13 mm (d potrubia x hr. izolácie), nadrezaná, AZ FLEX alebo ekvivalent</t>
  </si>
  <si>
    <t>-1845238628</t>
  </si>
  <si>
    <t>262</t>
  </si>
  <si>
    <t>283310003600</t>
  </si>
  <si>
    <t>Izolačná PE trubica TUBOLIT DG 48x13 mm (d potrubia x hr. izolácie), nadrezaná, AZ FLEX alebo ekvivalent</t>
  </si>
  <si>
    <t>795580462</t>
  </si>
  <si>
    <t>228</t>
  </si>
  <si>
    <t>713482306</t>
  </si>
  <si>
    <t>Montaž trubíc hr. do 13 mm, vnút.priemer 43-52 mm</t>
  </si>
  <si>
    <t>1278580393</t>
  </si>
  <si>
    <t>229</t>
  </si>
  <si>
    <t>283310003700</t>
  </si>
  <si>
    <t>Izolačná PE trubica TUBOLIT DG 50x13 mm (d potrubia x hr. izolácie), nadrezaná, AZ FLEX alebo ekvivalent</t>
  </si>
  <si>
    <t>-1995563952</t>
  </si>
  <si>
    <t>347</t>
  </si>
  <si>
    <t>713482308</t>
  </si>
  <si>
    <t>Montaž trubíc hr. od 13 mm, vnút.priemer do 65 - 76 mm</t>
  </si>
  <si>
    <t>1611949499</t>
  </si>
  <si>
    <t>348</t>
  </si>
  <si>
    <t>283310004100</t>
  </si>
  <si>
    <t>Izolačná PE trubica TUBOLIT DG 76x13 mm (d potrubia x hr. izolácie), nadrezaná, AZ FLEX alebo ekvivalent</t>
  </si>
  <si>
    <t>-1442676917</t>
  </si>
  <si>
    <t>7</t>
  </si>
  <si>
    <t>998713201</t>
  </si>
  <si>
    <t>Presun hmôt pre izolácie tepelné v objektoch výšky do 6 m</t>
  </si>
  <si>
    <t>%</t>
  </si>
  <si>
    <t>14</t>
  </si>
  <si>
    <t>8</t>
  </si>
  <si>
    <t>998713292</t>
  </si>
  <si>
    <t>Izolácie tepelné, prípl.za presun nad vymedz. najväčšiu dopravnú vzdial. do 100 m</t>
  </si>
  <si>
    <t>721</t>
  </si>
  <si>
    <t>Zdravotechnika - vnútorná kanalizácia</t>
  </si>
  <si>
    <t>434</t>
  </si>
  <si>
    <t>721140806.S</t>
  </si>
  <si>
    <t>Demontáž potrubia z liatinových rúr odpadového alebo dažďového nad 100 do DN 200,  -0,03065t</t>
  </si>
  <si>
    <t>-722276422</t>
  </si>
  <si>
    <t>412</t>
  </si>
  <si>
    <t>721171206.S</t>
  </si>
  <si>
    <t>Potrubie z rúr PE-HD 75/3 mm ležaté zavesené</t>
  </si>
  <si>
    <t>-1194905890</t>
  </si>
  <si>
    <t>140</t>
  </si>
  <si>
    <t>721171502</t>
  </si>
  <si>
    <t>Potrubie z rúr PE-HD GEBERIT 40/3 odpadné prípojné, vrátané kolien, odbočiek... alebo ekvivalent</t>
  </si>
  <si>
    <t>-1797194987</t>
  </si>
  <si>
    <t>141</t>
  </si>
  <si>
    <t>721171503</t>
  </si>
  <si>
    <t>Potrubie z rúr PE-HD GEBERIT 50/3 odpadné prípojné, vrátané kolien, odbočiek... alebo ekvivalent</t>
  </si>
  <si>
    <t>674673974</t>
  </si>
  <si>
    <t>268</t>
  </si>
  <si>
    <t>721171506</t>
  </si>
  <si>
    <t>Potrubie z rúr PE-HD GEBERIT 75/3 odpadné prípojné, vrátané kolien, odbočiek... alebo ekvivalent</t>
  </si>
  <si>
    <t>-1039072879</t>
  </si>
  <si>
    <t>143</t>
  </si>
  <si>
    <t>721171508</t>
  </si>
  <si>
    <t>Potrubie z rúr PE-HD GEBERIT 110/4, 3 odpadné prípojné alebo ekvivalent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</si>
  <si>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</si>
  <si>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</si>
  <si>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</si>
  <si>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</si>
  <si>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</si>
  <si>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</si>
  <si>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</si>
  <si>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</si>
  <si>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</si>
  <si>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</si>
  <si>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</si>
  <si>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</si>
  <si>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</si>
  <si>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</si>
  <si>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</si>
  <si>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</si>
  <si>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</si>
  <si>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170</t>
  </si>
  <si>
    <t>721174051</t>
  </si>
  <si>
    <t>Montáž tvarovky kanalizačného potrubia z PE-HD zváraného natupo D 75 mm</t>
  </si>
  <si>
    <t>ks</t>
  </si>
  <si>
    <t>1391254462</t>
  </si>
  <si>
    <t>452</t>
  </si>
  <si>
    <t>286540136400.S</t>
  </si>
  <si>
    <t>Prechodka PP DN 75, z plastu na liatinu (bez hrdiel) alebo z plastu na olovenné potrubia</t>
  </si>
  <si>
    <t>-1114817888</t>
  </si>
  <si>
    <t>171</t>
  </si>
  <si>
    <t>286530263800</t>
  </si>
  <si>
    <t>Čistiaca tvarovka PE 90° s kruhovým servisným otvorom, D 75 mm, GEBERIT alebo ekvivalent</t>
  </si>
  <si>
    <t>1324110014</t>
  </si>
  <si>
    <t>372</t>
  </si>
  <si>
    <t>286530148600</t>
  </si>
  <si>
    <t>Odbočka kanalizačná PE-HD 88,5°/135°, D 75/75 mm</t>
  </si>
  <si>
    <t>-1524112997</t>
  </si>
  <si>
    <t>413</t>
  </si>
  <si>
    <t>286530138900.S</t>
  </si>
  <si>
    <t>Odbočka kanalizačná PE-HD, D 75/50 mm</t>
  </si>
  <si>
    <t>1448127312</t>
  </si>
  <si>
    <t>414</t>
  </si>
  <si>
    <t>286530138800.S</t>
  </si>
  <si>
    <t>Odbočka kanalizačná PE-HD, D 75/40 mm</t>
  </si>
  <si>
    <t>929769956</t>
  </si>
  <si>
    <t>415</t>
  </si>
  <si>
    <t>286530067400.S</t>
  </si>
  <si>
    <t>Koleno 88,5° PE-HD, DN/D 70/75 mm</t>
  </si>
  <si>
    <t>-490211057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</si>
  <si>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</si>
  <si>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</si>
  <si>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</si>
  <si>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</si>
  <si>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</si>
  <si>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</si>
  <si>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</si>
  <si>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</si>
  <si>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451</t>
  </si>
  <si>
    <t>286220026700.S</t>
  </si>
  <si>
    <t>Prechod liatina/PVC DN 100 hladký kanalizačný systém</t>
  </si>
  <si>
    <t>-562563777</t>
  </si>
  <si>
    <t>373</t>
  </si>
  <si>
    <t>286530149100</t>
  </si>
  <si>
    <t>Odbočka kanalizačná PE-HD dvojnásobná, D 110/110 mm</t>
  </si>
  <si>
    <t>942491938</t>
  </si>
  <si>
    <t>416</t>
  </si>
  <si>
    <t>286530140400.S</t>
  </si>
  <si>
    <t>Odbočka kanalizačná PE-HD, D 110/110 mm</t>
  </si>
  <si>
    <t>1469468279</t>
  </si>
  <si>
    <t>417</t>
  </si>
  <si>
    <t>286530139900.S</t>
  </si>
  <si>
    <t>Odbočka kanalizačná PE-HD, D 110/50 mm</t>
  </si>
  <si>
    <t>-64852131</t>
  </si>
  <si>
    <t>450</t>
  </si>
  <si>
    <t>286530140200.S</t>
  </si>
  <si>
    <t>Odbočka kanalizačná PE-HD, D 110/75 mm</t>
  </si>
  <si>
    <t>647761145</t>
  </si>
  <si>
    <t>418</t>
  </si>
  <si>
    <t>286530139800.S</t>
  </si>
  <si>
    <t>Odbočka kanalizačná PE-HD, D 110/40 mm</t>
  </si>
  <si>
    <t>-1826733448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</si>
  <si>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</si>
  <si>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</si>
  <si>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</si>
  <si>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</si>
  <si>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</si>
  <si>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</si>
  <si>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</si>
  <si>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15</t>
  </si>
  <si>
    <t>721194105</t>
  </si>
  <si>
    <t>Zriadenie prípojky na potrubí vyvedenie a upevnenie odpadových výpustiek D 50x1, 8</t>
  </si>
  <si>
    <t>30</t>
  </si>
  <si>
    <t>276</t>
  </si>
  <si>
    <t>721194107</t>
  </si>
  <si>
    <t>Zriadenie prípojky na potrubí vyvedenie a upevnenie odpadových výpustiek D 75x1, 9</t>
  </si>
  <si>
    <t>-292058333</t>
  </si>
  <si>
    <t>17</t>
  </si>
  <si>
    <t>721194109</t>
  </si>
  <si>
    <t>Zriadenie prípojky na potrubí vyvedenie a upevnenie odpadových výpustiek D 110x2, 3</t>
  </si>
  <si>
    <t>34</t>
  </si>
  <si>
    <t>352</t>
  </si>
  <si>
    <t>721213006.S</t>
  </si>
  <si>
    <t>Montáž podlahového vpustu s vodorovným odtokom DN 75</t>
  </si>
  <si>
    <t>1433953579</t>
  </si>
  <si>
    <t>353</t>
  </si>
  <si>
    <t>286630022500</t>
  </si>
  <si>
    <t>Podlahový vpust variabilný odtok DN 50/75, mriežka nerez 115x115 mm, PP/PE alebo ekvivalent</t>
  </si>
  <si>
    <t>-127380511</t>
  </si>
  <si>
    <t>273</t>
  </si>
  <si>
    <t>721274102</t>
  </si>
  <si>
    <t>Ventilačné hlavice strešná - plastové DN 70 HL 807</t>
  </si>
  <si>
    <t>66088628</t>
  </si>
  <si>
    <t>20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</si>
  <si>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</si>
  <si>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</si>
  <si>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</si>
  <si>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</si>
  <si>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</si>
  <si>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</si>
  <si>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</si>
  <si>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</si>
  <si>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</si>
  <si>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</si>
  <si>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44</t>
  </si>
  <si>
    <t>23</t>
  </si>
  <si>
    <t>998721292</t>
  </si>
  <si>
    <t>Vnútorná kanalizácia, prípl.za presun nad vymedz. najväč. dopr. vzdial. do 100m</t>
  </si>
  <si>
    <t>46</t>
  </si>
  <si>
    <t>722</t>
  </si>
  <si>
    <t>Zdravotechnika - vnútorný vodovod</t>
  </si>
  <si>
    <t>435</t>
  </si>
  <si>
    <t>722130802.S</t>
  </si>
  <si>
    <t>Demontáž potrubia z oceľových rúrok závitových nad 25 do DN 40,  -0,00497t</t>
  </si>
  <si>
    <t>-85059212</t>
  </si>
  <si>
    <t>388</t>
  </si>
  <si>
    <t>722150204.S</t>
  </si>
  <si>
    <t>Potrubie z oceľových rúrok závitových asfalt. a jutovaných bezšvíkových bežných 11 353.0, 10 004.00 DN 32</t>
  </si>
  <si>
    <t>-2049533885</t>
  </si>
  <si>
    <t>178</t>
  </si>
  <si>
    <t>722150205</t>
  </si>
  <si>
    <t>Potrubie z oceľ. rúrok závit.asfalt. a jutovaných bezšvík.bežných 11 353.0, 10 004.00 DN 40 alebo ekvivalent</t>
  </si>
  <si>
    <t>768823285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</si>
  <si>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</si>
  <si>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</si>
  <si>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</si>
  <si>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</si>
  <si>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</si>
  <si>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</si>
  <si>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</si>
  <si>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</si>
  <si>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224</t>
  </si>
  <si>
    <t>722171314</t>
  </si>
  <si>
    <t>Potrubie z viacvrstvových rúr PE Geberit Mepla d32x3,0mm, vrátané kolien, odbočiek... alebo ekvivalent</t>
  </si>
  <si>
    <t>277074874</t>
  </si>
  <si>
    <t>225</t>
  </si>
  <si>
    <t>722171315</t>
  </si>
  <si>
    <t>Potrubie z viacvrstvových rúr PE Geberit Mepla d40x3,5mm, vrátané kolien, odbočiek... alebo ekvivalent</t>
  </si>
  <si>
    <t>-600016734</t>
  </si>
  <si>
    <t>221</t>
  </si>
  <si>
    <t>722171316</t>
  </si>
  <si>
    <t>Potrubie z viacvrstvových rúr PE Geberit Mepla d50x4,0mm, vrátané kolien, odbočiek... alebo ekvivalent</t>
  </si>
  <si>
    <t>454895501</t>
  </si>
  <si>
    <t>344</t>
  </si>
  <si>
    <t>722172633.S2</t>
  </si>
  <si>
    <t>Potrubie z viacvrstvových rúr PE Geberit Mepla d75x4,7mm, vrátané kolien, odbočiek... alebo ekvivalent</t>
  </si>
  <si>
    <t>-604227048</t>
  </si>
  <si>
    <t>428</t>
  </si>
  <si>
    <t>722221015.S</t>
  </si>
  <si>
    <t>Montáž guľového kohúta závitového priameho pre vodu G 3/4</t>
  </si>
  <si>
    <t>-1154211568</t>
  </si>
  <si>
    <t>429</t>
  </si>
  <si>
    <t>551110005000.S</t>
  </si>
  <si>
    <t>Guľový uzáver pre vodu 3/4", niklovaná mosadz</t>
  </si>
  <si>
    <t>17656665</t>
  </si>
  <si>
    <t>399</t>
  </si>
  <si>
    <t>722221025.S</t>
  </si>
  <si>
    <t>Montáž guľového kohúta závitového priameho pre vodu G 5/4</t>
  </si>
  <si>
    <t>-518189618</t>
  </si>
  <si>
    <t>400</t>
  </si>
  <si>
    <t>551110005200.S</t>
  </si>
  <si>
    <t>Guľový uzáver pre vodu 5/4", niklovaná mosadz</t>
  </si>
  <si>
    <t>1177970548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</si>
  <si>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</si>
  <si>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</si>
  <si>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</si>
  <si>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</si>
  <si>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</si>
  <si>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</si>
  <si>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</si>
  <si>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</si>
  <si>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384</t>
  </si>
  <si>
    <t>722221040.S</t>
  </si>
  <si>
    <t>Montáž guľového kohúta závitového priameho pre vodu G 2 1/2</t>
  </si>
  <si>
    <t>771598653</t>
  </si>
  <si>
    <t>385</t>
  </si>
  <si>
    <t>551110014300.S</t>
  </si>
  <si>
    <t>Guľový uzáver pre vodu 2 1/2", niklovaná mosadz</t>
  </si>
  <si>
    <t>-108573285</t>
  </si>
  <si>
    <t>426</t>
  </si>
  <si>
    <t>722221070.S</t>
  </si>
  <si>
    <t>Montáž guľového kohúta závitového rohového pre vodu G 1/2</t>
  </si>
  <si>
    <t>-1223233124</t>
  </si>
  <si>
    <t>427</t>
  </si>
  <si>
    <t>551110007700.S</t>
  </si>
  <si>
    <t>Guľový uzáver pre vodu rohový 1/2", niklovaná mosadz</t>
  </si>
  <si>
    <t>56514107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</si>
  <si>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</si>
  <si>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</si>
  <si>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</si>
  <si>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</si>
  <si>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</si>
  <si>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</si>
  <si>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</si>
  <si>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</si>
  <si>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430</t>
  </si>
  <si>
    <t>722221225.S</t>
  </si>
  <si>
    <t>Montáž tlakového redukčného závitového ventilu s manometrom G 3/4</t>
  </si>
  <si>
    <t>1163161400</t>
  </si>
  <si>
    <t>431</t>
  </si>
  <si>
    <t>551110018200.S</t>
  </si>
  <si>
    <t>Tlakový redukčný ventil, 3/4" MM, so šróbením a manometrom, 1 až 6 bar, mosadz, plast</t>
  </si>
  <si>
    <t>303732491</t>
  </si>
  <si>
    <t>432</t>
  </si>
  <si>
    <t>722221265.S</t>
  </si>
  <si>
    <t>Montáž spätného ventilu závitového G 1/2</t>
  </si>
  <si>
    <t>-618157144</t>
  </si>
  <si>
    <t>433</t>
  </si>
  <si>
    <t>551110016400.S</t>
  </si>
  <si>
    <t>Spätný ventil kontrolovateľný, 1/2" FF, PN 16, mosadz, disk plast</t>
  </si>
  <si>
    <t>1741541516</t>
  </si>
  <si>
    <t>287</t>
  </si>
  <si>
    <t>722221285</t>
  </si>
  <si>
    <t>Montáž spätného ventilu závitového G 6/4</t>
  </si>
  <si>
    <t>2140561022</t>
  </si>
  <si>
    <t>288</t>
  </si>
  <si>
    <t>551110016800</t>
  </si>
  <si>
    <t>Spätný ventil kontrolovateľný, 6/4" FF, PN 16</t>
  </si>
  <si>
    <t>1343431141</t>
  </si>
  <si>
    <t>386</t>
  </si>
  <si>
    <t>722221290.S</t>
  </si>
  <si>
    <t>Montáž spätného ventilu závitového G 2</t>
  </si>
  <si>
    <t>-1921388732</t>
  </si>
  <si>
    <t>387</t>
  </si>
  <si>
    <t>551110016900.S</t>
  </si>
  <si>
    <t>Spätný ventil kontrolovateľný, 2" FF, PN 16, mosadz, disk plast</t>
  </si>
  <si>
    <t>1281834447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</si>
  <si>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</si>
  <si>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</si>
  <si>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</si>
  <si>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</si>
  <si>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</si>
  <si>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</si>
  <si>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</si>
  <si>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</si>
  <si>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</si>
  <si>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</si>
  <si>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RAUTITAN RX 20-Rp1/2 krátke, materiál: mosadz, REHAU alebo ekvivalent</t>
  </si>
  <si>
    <t>-2006562106</t>
  </si>
  <si>
    <t>291</t>
  </si>
  <si>
    <t>722250005</t>
  </si>
  <si>
    <t>Montáž hydrantového systému s tvarovo stálou hadicou D 25</t>
  </si>
  <si>
    <t>súb.</t>
  </si>
  <si>
    <t>1844197073</t>
  </si>
  <si>
    <t>292</t>
  </si>
  <si>
    <t>449150000800</t>
  </si>
  <si>
    <t>Hydrantový systém s tvarovo stálou hadicou D 25 PH-PLUS, hadica 30 m, skriňa 710x710x245 mm, plné dvierka, prúdnica ekv. 10 alebo ekvivalent</t>
  </si>
  <si>
    <t>2109701373</t>
  </si>
  <si>
    <t>722290226</t>
  </si>
  <si>
    <t>Tlaková skúška vodovodného potrubia do DN 50</t>
  </si>
  <si>
    <t>92</t>
  </si>
  <si>
    <t>47</t>
  </si>
  <si>
    <t>722290234</t>
  </si>
  <si>
    <t>Prepláchnutie a dezinfekcia vodovodného potrubia do DN 80</t>
  </si>
  <si>
    <t>94</t>
  </si>
  <si>
    <t>446</t>
  </si>
  <si>
    <t>722290821.S</t>
  </si>
  <si>
    <t>Vnútrostav. premiestnenie vybúraných hmôt vnútorný vodovod vodorovne do 100 m z budov vys. do 6 m</t>
  </si>
  <si>
    <t>t</t>
  </si>
  <si>
    <t>-470814220</t>
  </si>
  <si>
    <t>447</t>
  </si>
  <si>
    <t>722290822.S</t>
  </si>
  <si>
    <t>Vnútrostav. premiestnenie vybúraných hmôt vnútorný vodovod vodorovne do 100 m z budov vys. do 12 m</t>
  </si>
  <si>
    <t>194536923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</si>
  <si>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</si>
  <si>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</si>
  <si>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</si>
  <si>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</si>
  <si>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</si>
  <si>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</si>
  <si>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</si>
  <si>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</si>
  <si>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</si>
  <si>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</si>
  <si>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436</t>
  </si>
  <si>
    <t>725110811.S</t>
  </si>
  <si>
    <t>Demontáž záchoda splachovacieho s nádržou alebo s tlakovým splachovačom,  -0,01933t</t>
  </si>
  <si>
    <t>-1555677192</t>
  </si>
  <si>
    <t>437</t>
  </si>
  <si>
    <t>725122813.S</t>
  </si>
  <si>
    <t>Demontáž pisoára s nádržkou a 1 záchodom,  -0,01720t</t>
  </si>
  <si>
    <t>1187571549</t>
  </si>
  <si>
    <t>438</t>
  </si>
  <si>
    <t>725122911.S</t>
  </si>
  <si>
    <t>Príplatok za každý ďalší záchod -0,01400t</t>
  </si>
  <si>
    <t>2138674966</t>
  </si>
  <si>
    <t>242</t>
  </si>
  <si>
    <t>725129201</t>
  </si>
  <si>
    <t>Montáž pisoáru keramického bez splachovacej nádrže</t>
  </si>
  <si>
    <t>227676121</t>
  </si>
  <si>
    <t>401</t>
  </si>
  <si>
    <t>642510000100.S</t>
  </si>
  <si>
    <t>Pisoár keramický</t>
  </si>
  <si>
    <t>128</t>
  </si>
  <si>
    <t>1498794878</t>
  </si>
  <si>
    <t>402</t>
  </si>
  <si>
    <t>725149715.S</t>
  </si>
  <si>
    <t>Montáž predstenového systému záchodov do ľahkých stien s kovovou konštrukciou</t>
  </si>
  <si>
    <t>1140428608</t>
  </si>
  <si>
    <t>405</t>
  </si>
  <si>
    <t>552370000100.S</t>
  </si>
  <si>
    <t>Predstenový systém pre závesné WC so splachovacou podomietkovou nádržou do ľahkých montovaných konštrukcií</t>
  </si>
  <si>
    <t>1586401568</t>
  </si>
  <si>
    <t>406</t>
  </si>
  <si>
    <t>111.822.00.1</t>
  </si>
  <si>
    <t>Ovládacie tlačidlo, pre dvojité splachovanie (matný chrom s prúžkami: lesklý chróm )</t>
  </si>
  <si>
    <t>-586630472</t>
  </si>
  <si>
    <t>403</t>
  </si>
  <si>
    <t>725149720.S</t>
  </si>
  <si>
    <t>Montáž záchodu do predstenového systému</t>
  </si>
  <si>
    <t>864168279</t>
  </si>
  <si>
    <t>404</t>
  </si>
  <si>
    <t>642360000500.S</t>
  </si>
  <si>
    <t>Misa záchodová keramická závesná so splachovacím okruhom</t>
  </si>
  <si>
    <t>1480047893</t>
  </si>
  <si>
    <t>439</t>
  </si>
  <si>
    <t>725210821.S</t>
  </si>
  <si>
    <t>Demontáž umývadiel alebo umývadielok bez výtokovej armatúry,  -0,01946t</t>
  </si>
  <si>
    <t>-2001952245</t>
  </si>
  <si>
    <t>725219401</t>
  </si>
  <si>
    <t>Montáž umývadla na skrutky do muriva, bez výtokovej armatúry</t>
  </si>
  <si>
    <t>108</t>
  </si>
  <si>
    <t>325</t>
  </si>
  <si>
    <t>642110000300</t>
  </si>
  <si>
    <t>Umývadlo keramické rozmer 650x485x170 mm, biela</t>
  </si>
  <si>
    <t>1544461834</t>
  </si>
  <si>
    <t>55</t>
  </si>
  <si>
    <t>6420135210R</t>
  </si>
  <si>
    <t>Umývadlo pre imobilných</t>
  </si>
  <si>
    <t>110</t>
  </si>
  <si>
    <t>440</t>
  </si>
  <si>
    <t>725220831.S</t>
  </si>
  <si>
    <t>Demontáž vane liatinovej rohovej,  -0.09510t</t>
  </si>
  <si>
    <t>1024803052</t>
  </si>
  <si>
    <t>441</t>
  </si>
  <si>
    <t>725240811.S</t>
  </si>
  <si>
    <t>Demontáž sprchovej kabíny a misy bez výtokových armatúr kabín,  -0,08800t</t>
  </si>
  <si>
    <t>-178671439</t>
  </si>
  <si>
    <t>391</t>
  </si>
  <si>
    <t>725245271.S</t>
  </si>
  <si>
    <t>Montáž sprchových kútov kompletných štvorcových od 900x900 mm</t>
  </si>
  <si>
    <t>-201792431</t>
  </si>
  <si>
    <t>392</t>
  </si>
  <si>
    <t>552230000800.S</t>
  </si>
  <si>
    <t>Kút sprchový štvorcový, štvordielny, rozmer 900x900x1950 mm, 6 mm bezpečnostné sklo</t>
  </si>
  <si>
    <t>1397794200</t>
  </si>
  <si>
    <t>407</t>
  </si>
  <si>
    <t>725291112.S</t>
  </si>
  <si>
    <t>Montáž záchodového sedadla s poklopom</t>
  </si>
  <si>
    <t>1015811455</t>
  </si>
  <si>
    <t>408</t>
  </si>
  <si>
    <t>554330000300.S</t>
  </si>
  <si>
    <t>Záchodové sedadlo plastové s poklopom</t>
  </si>
  <si>
    <t>-391455102</t>
  </si>
  <si>
    <t>378</t>
  </si>
  <si>
    <t>725291114.S</t>
  </si>
  <si>
    <t>Montáž doplnkov zariadení kúpeľní a záchodov, madlá</t>
  </si>
  <si>
    <t>-309772646</t>
  </si>
  <si>
    <t>379</t>
  </si>
  <si>
    <t>552380012700</t>
  </si>
  <si>
    <t>Madlo nerezové univerzálne pevné, dĺžka 600 mm, povrch matný</t>
  </si>
  <si>
    <t>-1084381682</t>
  </si>
  <si>
    <t>409</t>
  </si>
  <si>
    <t>552380013000</t>
  </si>
  <si>
    <t>Madlo nerezové pevné, dĺžka 900 mm, povrch lesklý</t>
  </si>
  <si>
    <t>874295508</t>
  </si>
  <si>
    <t>442</t>
  </si>
  <si>
    <t>725310821.S</t>
  </si>
  <si>
    <t>Demontáž drezu jednodielneho bez výtokovej armatúry na konzolách,  -0,01707t</t>
  </si>
  <si>
    <t>557227956</t>
  </si>
  <si>
    <t>410</t>
  </si>
  <si>
    <t>725329102.S</t>
  </si>
  <si>
    <t>Montáž kuchynských drezov dvojitých s dvoma drezmi alebo okapovým drezom s rozmerom do 800x600 mm</t>
  </si>
  <si>
    <t>-1579192913</t>
  </si>
  <si>
    <t>411</t>
  </si>
  <si>
    <t>552310001900.S</t>
  </si>
  <si>
    <t>Kuchynský dvojdrez nerezový na zapustenie do dosky, 780x435 mm</t>
  </si>
  <si>
    <t>708752807</t>
  </si>
  <si>
    <t>443</t>
  </si>
  <si>
    <t>725330840.S</t>
  </si>
  <si>
    <t>Demontáž výlevky bez výtokovej armatúry, bez nádrže a splachovacieho potrubia,oceľovej alebo liatinovej,  -0,01880t</t>
  </si>
  <si>
    <t>956887162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</si>
  <si>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</si>
  <si>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</si>
  <si>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</si>
  <si>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</si>
  <si>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</si>
  <si>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</si>
  <si>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 MIRA, rozmer 425x500x450 mm, plastová mreža, JIKA alebo ekvivalent</t>
  </si>
  <si>
    <t>-627307628</t>
  </si>
  <si>
    <t>419</t>
  </si>
  <si>
    <t>725539104.S</t>
  </si>
  <si>
    <t>Montáž elektrického ohrievača závesného zvislého do 150 L</t>
  </si>
  <si>
    <t>-1421557335</t>
  </si>
  <si>
    <t>420</t>
  </si>
  <si>
    <t>541240000600</t>
  </si>
  <si>
    <t xml:space="preserve">Ohrievač vody elektrický tlakový nástenný akumulačný, objem 150 </t>
  </si>
  <si>
    <t>-913964845</t>
  </si>
  <si>
    <t>424</t>
  </si>
  <si>
    <t>725539140.S</t>
  </si>
  <si>
    <t>Montáž elektrického prietokového ohrievača malolitrážneho do 5 L</t>
  </si>
  <si>
    <t>429046980</t>
  </si>
  <si>
    <t>425</t>
  </si>
  <si>
    <t>134999.1</t>
  </si>
  <si>
    <t>Prietokový ohrievač nad umývadlo 3,5 kW</t>
  </si>
  <si>
    <t>-961968655</t>
  </si>
  <si>
    <t>421</t>
  </si>
  <si>
    <t>725539141.S</t>
  </si>
  <si>
    <t>Montáž elektrického prietokového ohrievača malolitrážneho do 10 L</t>
  </si>
  <si>
    <t>-2030005546</t>
  </si>
  <si>
    <t>422</t>
  </si>
  <si>
    <t>134999</t>
  </si>
  <si>
    <t>Elektrický ohrievač vody pod umývadlo 1,5 kW, 10 l</t>
  </si>
  <si>
    <t>1596878448</t>
  </si>
  <si>
    <t>423</t>
  </si>
  <si>
    <t>159724.1</t>
  </si>
  <si>
    <t>Elektrický ohrievač vody nad umývadlo 1,5 kW, 10 l</t>
  </si>
  <si>
    <t>300076560</t>
  </si>
  <si>
    <t>312</t>
  </si>
  <si>
    <t>725590811</t>
  </si>
  <si>
    <t>Vnútrostav. premiestnenie vybúr. hmôt zariaď. predmetov vodorovne do 100 m z budov s výš. do 6 m</t>
  </si>
  <si>
    <t>249513289</t>
  </si>
  <si>
    <t>444</t>
  </si>
  <si>
    <t>725820810.S</t>
  </si>
  <si>
    <t>Demontáž batérie drezovej, umývadlovej nástennej,  -0,0026t</t>
  </si>
  <si>
    <t>2049047332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</si>
  <si>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</si>
  <si>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</si>
  <si>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</si>
  <si>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</si>
  <si>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</si>
  <si>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</si>
  <si>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Cubito, rozmer 166x116 mm, s click-clack odpadom, chróm, JIKA alebo ekvivalent</t>
  </si>
  <si>
    <t>-982209877</t>
  </si>
  <si>
    <t>297</t>
  </si>
  <si>
    <t>551450003400r</t>
  </si>
  <si>
    <t>Batéria umývadlová nástenná páková pre imobilných, rozteč 150 mm, chróm alebo ekvivalent</t>
  </si>
  <si>
    <t>-270711968</t>
  </si>
  <si>
    <t>199</t>
  </si>
  <si>
    <t>551450000200r</t>
  </si>
  <si>
    <t>Batéria nástenná pre výlevku, rozmer dxšxv 253x147x103 mm, jednopáková, chróm, KLUDI alebo ekvivalent</t>
  </si>
  <si>
    <t>2072756383</t>
  </si>
  <si>
    <t>121</t>
  </si>
  <si>
    <t>725829601</t>
  </si>
  <si>
    <t>Montáž batérií umývadlových stojankových pákových alebo klasických</t>
  </si>
  <si>
    <t>-194673409</t>
  </si>
  <si>
    <t>193</t>
  </si>
  <si>
    <t>551450000600</t>
  </si>
  <si>
    <t>Batéria drezová stojanková páková Lyra s otočným výtokovým ramienkom, rozmer 247x151 mm, chróm, JIKA alebo ekvivalent</t>
  </si>
  <si>
    <t>-1765734544</t>
  </si>
  <si>
    <t>445</t>
  </si>
  <si>
    <t>725840870.S</t>
  </si>
  <si>
    <t>Demontáž batérie vaňovej, sprchovej nástennej,  -0,00225t</t>
  </si>
  <si>
    <t>-143145924</t>
  </si>
  <si>
    <t>395</t>
  </si>
  <si>
    <t>725849205.S</t>
  </si>
  <si>
    <t>Montáž batérie sprchovej nástennej, držiak sprchy s nastaviteľnou výškou sprchy</t>
  </si>
  <si>
    <t>1097851351</t>
  </si>
  <si>
    <t>396</t>
  </si>
  <si>
    <t>551450003300.S</t>
  </si>
  <si>
    <t>Teleskopický sprchový stĺp s nástennou batériou a prepínačom</t>
  </si>
  <si>
    <t>-1205193063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</si>
  <si>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</si>
  <si>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</si>
  <si>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</si>
  <si>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</si>
  <si>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</si>
  <si>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</si>
  <si>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plast, GEBERIT alebo ekvivalent</t>
  </si>
  <si>
    <t>-1878270067</t>
  </si>
  <si>
    <t>118</t>
  </si>
  <si>
    <t>725869311</t>
  </si>
  <si>
    <t>Montáž zápachovej uzávierky pre zariaďovacie predmety, drezová do D 50 (pre jeden drez)</t>
  </si>
  <si>
    <t>706042394</t>
  </si>
  <si>
    <t>119</t>
  </si>
  <si>
    <t>551620007100</t>
  </si>
  <si>
    <t>Zápachová uzávierka kolenová pre jednodielne drezy, d 50 mm, G 1 1/2", vodorovný odtok, úsporný, s uhlovou hadicovou prípojkou, plast, GEBERIT alebo ekvivalent</t>
  </si>
  <si>
    <t>-1361701769</t>
  </si>
  <si>
    <t>397</t>
  </si>
  <si>
    <t>725869340.S</t>
  </si>
  <si>
    <t>Montáž zápachovej uzávierky pre zariaďovacie predmety, sprchovej do D 50</t>
  </si>
  <si>
    <t>-614693972</t>
  </si>
  <si>
    <t>398</t>
  </si>
  <si>
    <t>551620003400.S</t>
  </si>
  <si>
    <t>Zápachová uzávierka sprchových vaničiek DN 40/50</t>
  </si>
  <si>
    <t>-960011704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</si>
  <si>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</si>
  <si>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</si>
  <si>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</si>
  <si>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</si>
  <si>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</si>
  <si>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</si>
  <si>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</si>
  <si>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</si>
  <si>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</si>
  <si>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</si>
  <si>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</si>
  <si>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</si>
  <si>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</si>
  <si>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</si>
  <si>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Práce a dodávky M</t>
  </si>
  <si>
    <t>3</t>
  </si>
  <si>
    <t>23-M</t>
  </si>
  <si>
    <t>Montáže potrubia</t>
  </si>
  <si>
    <t>448</t>
  </si>
  <si>
    <t>230180063</t>
  </si>
  <si>
    <t>Montáž závesov</t>
  </si>
  <si>
    <t>64</t>
  </si>
  <si>
    <t>965275832</t>
  </si>
  <si>
    <t>449</t>
  </si>
  <si>
    <t>552810005800.S</t>
  </si>
  <si>
    <t>Záves stropný nadstaviteľný</t>
  </si>
  <si>
    <t>-1244577797</t>
  </si>
  <si>
    <t>202</t>
  </si>
  <si>
    <t>230180068</t>
  </si>
  <si>
    <t>Montáž rúrových dielov PE, PP DN 40</t>
  </si>
  <si>
    <t>-1833664179</t>
  </si>
  <si>
    <t>299</t>
  </si>
  <si>
    <t>198730026600</t>
  </si>
  <si>
    <t>Prechodka s vnútorným závitom, d 50 mm - 1 1/4", Mepla, červený bronz, O-krúžok EPDM, GEBERIT alebo ekvivalent</t>
  </si>
  <si>
    <t>-734217281</t>
  </si>
  <si>
    <t>HZS</t>
  </si>
  <si>
    <t>Hodinové zúčtovacie sadzby</t>
  </si>
  <si>
    <t>4</t>
  </si>
  <si>
    <t>99</t>
  </si>
  <si>
    <t>HZS000111r</t>
  </si>
  <si>
    <t>Stavebno montážne práce menej náročne, pomocné alebo manupulačné (Tr 1) v rozsahu viac ako 8 hodín</t>
  </si>
  <si>
    <t>hod</t>
  </si>
  <si>
    <t>262144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</si>
  <si>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</si>
  <si>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</si>
  <si>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</si>
  <si>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</si>
  <si>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</si>
  <si>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VP</t>
  </si>
  <si>
    <t xml:space="preserve">  Práce naviac</t>
  </si>
  <si>
    <t>PN</t>
  </si>
  <si>
    <t>Spojená škola Detva-Modernizácia odborného vzdelávania - stavebné úpravy budovy dielní</t>
  </si>
  <si>
    <t>22. 2. 2022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</si>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</sst>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9" fillId="0" borderId="4" xfId="0" applyNumberFormat="1" applyFont="1" applyBorder="1"/>
    <xf numFmtId="166" fontId="19" fillId="0" borderId="17" xfId="0" applyNumberFormat="1" applyFont="1" applyBorder="1"/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3" xfId="0" applyFont="1" applyBorder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Protection="1">
      <protection locked="0"/>
    </xf>
    <xf numFmtId="0" fontId="21" fillId="0" borderId="18" xfId="0" applyFont="1" applyBorder="1"/>
    <xf numFmtId="166" fontId="21" fillId="0" borderId="0" xfId="0" applyNumberFormat="1" applyFont="1"/>
    <xf numFmtId="166" fontId="21" fillId="0" borderId="19" xfId="0" applyNumberFormat="1" applyFont="1" applyBorder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2" borderId="20" xfId="0" applyNumberFormat="1" applyFont="1" applyFill="1" applyBorder="1" applyAlignment="1" applyProtection="1">
      <alignment vertical="center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20" xfId="0" applyFill="1" applyBorder="1" applyAlignment="1" applyProtection="1">
      <alignment horizontal="center" vertical="center"/>
      <protection locked="0"/>
    </xf>
    <xf numFmtId="49" fontId="0" fillId="2" borderId="20" xfId="0" applyNumberFormat="1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center" vertical="center" wrapText="1"/>
      <protection locked="0"/>
    </xf>
    <xf numFmtId="167" fontId="0" fillId="2" borderId="20" xfId="0" applyNumberFormat="1" applyFill="1" applyBorder="1" applyAlignment="1" applyProtection="1">
      <alignment vertical="center"/>
      <protection locked="0"/>
    </xf>
    <xf numFmtId="4" fontId="0" fillId="2" borderId="20" xfId="0" applyNumberFormat="1" applyFill="1" applyBorder="1" applyAlignment="1" applyProtection="1">
      <alignment vertical="center"/>
      <protection locked="0"/>
    </xf>
    <xf numFmtId="4" fontId="0" fillId="0" borderId="20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93"/>
  <sheetViews>
    <sheetView showGridLines="0" tabSelected="1" workbookViewId="0">
      <selection activeCell="L1" sqref="L1:V104857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30" t="s">
        <v>0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26.25" customHeight="1" x14ac:dyDescent="0.2">
      <c r="B7" s="4"/>
      <c r="E7" s="128" t="s">
        <v>715</v>
      </c>
      <c r="F7" s="129"/>
      <c r="G7" s="129"/>
      <c r="H7" s="129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30" customHeight="1" x14ac:dyDescent="0.2">
      <c r="B9" s="9"/>
      <c r="E9" s="126" t="s">
        <v>8</v>
      </c>
      <c r="F9" s="127"/>
      <c r="G9" s="127"/>
      <c r="H9" s="127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716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17</v>
      </c>
      <c r="I15" s="7" t="s">
        <v>18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19</v>
      </c>
      <c r="I17" s="7" t="s">
        <v>16</v>
      </c>
      <c r="J17" s="12" t="s">
        <v>717</v>
      </c>
      <c r="L17" s="9"/>
    </row>
    <row r="18" spans="2:12" s="8" customFormat="1" ht="18" customHeight="1" x14ac:dyDescent="0.2">
      <c r="B18" s="9"/>
      <c r="E18" s="132" t="s">
        <v>717</v>
      </c>
      <c r="F18" s="133"/>
      <c r="G18" s="133"/>
      <c r="H18" s="133"/>
      <c r="I18" s="7" t="s">
        <v>18</v>
      </c>
      <c r="J18" s="12" t="s">
        <v>717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20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21</v>
      </c>
      <c r="I21" s="7" t="s">
        <v>18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22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21</v>
      </c>
      <c r="I24" s="7" t="s">
        <v>18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34" t="s">
        <v>10</v>
      </c>
      <c r="F27" s="134"/>
      <c r="G27" s="134"/>
      <c r="H27" s="134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24</v>
      </c>
      <c r="J30" s="18">
        <f>ROUND(J125, 2)</f>
        <v>0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25</v>
      </c>
      <c r="I32" s="19" t="s">
        <v>26</v>
      </c>
      <c r="J32" s="19" t="s">
        <v>27</v>
      </c>
      <c r="L32" s="9"/>
    </row>
    <row r="33" spans="2:12" s="8" customFormat="1" ht="14.45" customHeight="1" x14ac:dyDescent="0.2">
      <c r="B33" s="9"/>
      <c r="D33" s="20" t="s">
        <v>28</v>
      </c>
      <c r="E33" s="21" t="s">
        <v>29</v>
      </c>
      <c r="F33" s="22">
        <f>ROUND((ROUND((SUM(BE125:BE286)),  2) + SUM(BE288:BE292)), 2)</f>
        <v>0</v>
      </c>
      <c r="G33" s="23"/>
      <c r="H33" s="23"/>
      <c r="I33" s="24">
        <v>0.2</v>
      </c>
      <c r="J33" s="22">
        <f>ROUND((ROUND(((SUM(BE125:BE286))*I33),  2) + (SUM(BE288:BE292)*I33)), 2)</f>
        <v>0</v>
      </c>
      <c r="L33" s="9"/>
    </row>
    <row r="34" spans="2:12" s="8" customFormat="1" ht="14.45" customHeight="1" x14ac:dyDescent="0.2">
      <c r="B34" s="9"/>
      <c r="E34" s="21" t="s">
        <v>30</v>
      </c>
      <c r="F34" s="22">
        <f>ROUND((ROUND((SUM(BF125:BF286)),  2) + SUM(BF288:BF292)), 2)</f>
        <v>0</v>
      </c>
      <c r="G34" s="23"/>
      <c r="H34" s="23"/>
      <c r="I34" s="24">
        <v>0.2</v>
      </c>
      <c r="J34" s="22">
        <f>ROUND((ROUND(((SUM(BF125:BF286))*I34),  2) + (SUM(BF288:BF292)*I34)),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5">
        <f>ROUND((ROUND((SUM(BG125:BG286)),  2) + SUM(BG288:BG292)), 2)</f>
        <v>0</v>
      </c>
      <c r="I35" s="26">
        <v>0.2</v>
      </c>
      <c r="J35" s="25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5">
        <f>ROUND((ROUND((SUM(BH125:BH286)),  2) + SUM(BH288:BH292)), 2)</f>
        <v>0</v>
      </c>
      <c r="I36" s="26">
        <v>0.2</v>
      </c>
      <c r="J36" s="25">
        <f>0</f>
        <v>0</v>
      </c>
      <c r="L36" s="9"/>
    </row>
    <row r="37" spans="2:12" s="8" customFormat="1" ht="14.45" hidden="1" customHeight="1" x14ac:dyDescent="0.2">
      <c r="B37" s="9"/>
      <c r="E37" s="21" t="s">
        <v>33</v>
      </c>
      <c r="F37" s="22">
        <f>ROUND((ROUND((SUM(BI125:BI286)),  2) + SUM(BI288:BI292)), 2)</f>
        <v>0</v>
      </c>
      <c r="G37" s="23"/>
      <c r="H37" s="23"/>
      <c r="I37" s="24">
        <v>0</v>
      </c>
      <c r="J37" s="22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7"/>
      <c r="D39" s="28" t="s">
        <v>34</v>
      </c>
      <c r="E39" s="29"/>
      <c r="F39" s="29"/>
      <c r="G39" s="30" t="s">
        <v>35</v>
      </c>
      <c r="H39" s="31" t="s">
        <v>36</v>
      </c>
      <c r="I39" s="29"/>
      <c r="J39" s="32">
        <f>SUM(J30:J37)</f>
        <v>0</v>
      </c>
      <c r="K39" s="33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37</v>
      </c>
      <c r="E50" s="35"/>
      <c r="F50" s="35"/>
      <c r="G50" s="34" t="s">
        <v>38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39</v>
      </c>
      <c r="E61" s="37"/>
      <c r="F61" s="38" t="s">
        <v>40</v>
      </c>
      <c r="G61" s="36" t="s">
        <v>39</v>
      </c>
      <c r="H61" s="37"/>
      <c r="I61" s="37"/>
      <c r="J61" s="39" t="s">
        <v>40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41</v>
      </c>
      <c r="E65" s="35"/>
      <c r="F65" s="35"/>
      <c r="G65" s="34" t="s">
        <v>42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39</v>
      </c>
      <c r="E76" s="37"/>
      <c r="F76" s="38" t="s">
        <v>40</v>
      </c>
      <c r="G76" s="36" t="s">
        <v>39</v>
      </c>
      <c r="H76" s="37"/>
      <c r="I76" s="37"/>
      <c r="J76" s="39" t="s">
        <v>40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47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26.25" customHeight="1" x14ac:dyDescent="0.2">
      <c r="B85" s="9"/>
      <c r="E85" s="128" t="str">
        <f>E7</f>
        <v>Spojená škola Detva-Modernizácia odborného vzdelávania - stavebné úpravy budovy dielní</v>
      </c>
      <c r="F85" s="129"/>
      <c r="G85" s="129"/>
      <c r="H85" s="129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30" customHeight="1" x14ac:dyDescent="0.2">
      <c r="B87" s="9"/>
      <c r="E87" s="126" t="str">
        <f>E9</f>
        <v>5 - SO-05 Technický prístavok západný, SO-06 Administratívny prístavok - D.6 ZTI</v>
      </c>
      <c r="F87" s="127"/>
      <c r="G87" s="127"/>
      <c r="H87" s="127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Štúrová 848, 962 12 Detva, p.č.: 5079, k.ú.: Detva</v>
      </c>
      <c r="I89" s="7" t="s">
        <v>14</v>
      </c>
      <c r="J89" s="11" t="str">
        <f>IF(J12="","",J12)</f>
        <v>22. 2. 2022</v>
      </c>
      <c r="L89" s="9"/>
    </row>
    <row r="90" spans="2:47" s="8" customFormat="1" ht="6.95" customHeight="1" x14ac:dyDescent="0.2">
      <c r="B90" s="9"/>
      <c r="L90" s="9"/>
    </row>
    <row r="91" spans="2:47" s="8" customFormat="1" ht="25.7" customHeight="1" x14ac:dyDescent="0.2">
      <c r="B91" s="9"/>
      <c r="C91" s="7" t="s">
        <v>15</v>
      </c>
      <c r="F91" s="10" t="str">
        <f>E15</f>
        <v>Banskobystrický samosprávny kraj</v>
      </c>
      <c r="I91" s="7" t="s">
        <v>20</v>
      </c>
      <c r="J91" s="15" t="str">
        <f>E21</f>
        <v>Ing. Pavol Fedorčák, PhD.</v>
      </c>
      <c r="L91" s="9"/>
    </row>
    <row r="92" spans="2:47" s="8" customFormat="1" ht="25.7" customHeight="1" x14ac:dyDescent="0.2">
      <c r="B92" s="9"/>
      <c r="C92" s="7" t="s">
        <v>19</v>
      </c>
      <c r="F92" s="10" t="str">
        <f>IF(E18="","",E18)</f>
        <v>Vyplň údaj</v>
      </c>
      <c r="I92" s="7" t="s">
        <v>22</v>
      </c>
      <c r="J92" s="15" t="str">
        <f>E24</f>
        <v>Ing. Pavol Fedorčák, PhD.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4" t="s">
        <v>44</v>
      </c>
      <c r="D94" s="27"/>
      <c r="E94" s="27"/>
      <c r="F94" s="27"/>
      <c r="G94" s="27"/>
      <c r="H94" s="27"/>
      <c r="I94" s="27"/>
      <c r="J94" s="45" t="s">
        <v>45</v>
      </c>
      <c r="K94" s="27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6" t="s">
        <v>46</v>
      </c>
      <c r="J96" s="18">
        <f>J125</f>
        <v>0</v>
      </c>
      <c r="L96" s="9"/>
      <c r="AU96" s="1" t="s">
        <v>47</v>
      </c>
    </row>
    <row r="97" spans="2:12" s="47" customFormat="1" ht="24.95" customHeight="1" x14ac:dyDescent="0.2">
      <c r="B97" s="48"/>
      <c r="D97" s="49" t="s">
        <v>48</v>
      </c>
      <c r="E97" s="50"/>
      <c r="F97" s="50"/>
      <c r="G97" s="50"/>
      <c r="H97" s="50"/>
      <c r="I97" s="50"/>
      <c r="J97" s="51">
        <f>J126</f>
        <v>0</v>
      </c>
      <c r="L97" s="48"/>
    </row>
    <row r="98" spans="2:12" s="52" customFormat="1" ht="19.899999999999999" customHeight="1" x14ac:dyDescent="0.2">
      <c r="B98" s="53"/>
      <c r="D98" s="54" t="s">
        <v>49</v>
      </c>
      <c r="E98" s="55"/>
      <c r="F98" s="55"/>
      <c r="G98" s="55"/>
      <c r="H98" s="55"/>
      <c r="I98" s="55"/>
      <c r="J98" s="56">
        <f>J127</f>
        <v>0</v>
      </c>
      <c r="L98" s="53"/>
    </row>
    <row r="99" spans="2:12" s="52" customFormat="1" ht="19.899999999999999" customHeight="1" x14ac:dyDescent="0.2">
      <c r="B99" s="53"/>
      <c r="D99" s="54" t="s">
        <v>50</v>
      </c>
      <c r="E99" s="55"/>
      <c r="F99" s="55"/>
      <c r="G99" s="55"/>
      <c r="H99" s="55"/>
      <c r="I99" s="55"/>
      <c r="J99" s="56">
        <f>J141</f>
        <v>0</v>
      </c>
      <c r="L99" s="53"/>
    </row>
    <row r="100" spans="2:12" s="52" customFormat="1" ht="19.899999999999999" customHeight="1" x14ac:dyDescent="0.2">
      <c r="B100" s="53"/>
      <c r="D100" s="54" t="s">
        <v>51</v>
      </c>
      <c r="E100" s="55"/>
      <c r="F100" s="55"/>
      <c r="G100" s="55"/>
      <c r="H100" s="55"/>
      <c r="I100" s="55"/>
      <c r="J100" s="56">
        <f>J179</f>
        <v>0</v>
      </c>
      <c r="L100" s="53"/>
    </row>
    <row r="101" spans="2:12" s="52" customFormat="1" ht="19.899999999999999" customHeight="1" x14ac:dyDescent="0.2">
      <c r="B101" s="53"/>
      <c r="D101" s="54" t="s">
        <v>52</v>
      </c>
      <c r="E101" s="55"/>
      <c r="F101" s="55"/>
      <c r="G101" s="55"/>
      <c r="H101" s="55"/>
      <c r="I101" s="55"/>
      <c r="J101" s="56">
        <f>J220</f>
        <v>0</v>
      </c>
      <c r="L101" s="53"/>
    </row>
    <row r="102" spans="2:12" s="47" customFormat="1" ht="24.95" customHeight="1" x14ac:dyDescent="0.2">
      <c r="B102" s="48"/>
      <c r="D102" s="49" t="s">
        <v>53</v>
      </c>
      <c r="E102" s="50"/>
      <c r="F102" s="50"/>
      <c r="G102" s="50"/>
      <c r="H102" s="50"/>
      <c r="I102" s="50"/>
      <c r="J102" s="51">
        <f>J278</f>
        <v>0</v>
      </c>
      <c r="L102" s="48"/>
    </row>
    <row r="103" spans="2:12" s="52" customFormat="1" ht="19.899999999999999" customHeight="1" x14ac:dyDescent="0.2">
      <c r="B103" s="53"/>
      <c r="D103" s="54" t="s">
        <v>54</v>
      </c>
      <c r="E103" s="55"/>
      <c r="F103" s="55"/>
      <c r="G103" s="55"/>
      <c r="H103" s="55"/>
      <c r="I103" s="55"/>
      <c r="J103" s="56">
        <f>J279</f>
        <v>0</v>
      </c>
      <c r="L103" s="53"/>
    </row>
    <row r="104" spans="2:12" s="47" customFormat="1" ht="24.95" customHeight="1" x14ac:dyDescent="0.2">
      <c r="B104" s="48"/>
      <c r="D104" s="49" t="s">
        <v>55</v>
      </c>
      <c r="E104" s="50"/>
      <c r="F104" s="50"/>
      <c r="G104" s="50"/>
      <c r="H104" s="50"/>
      <c r="I104" s="50"/>
      <c r="J104" s="51">
        <f>J284</f>
        <v>0</v>
      </c>
      <c r="L104" s="48"/>
    </row>
    <row r="105" spans="2:12" s="47" customFormat="1" ht="21.75" customHeight="1" x14ac:dyDescent="0.2">
      <c r="B105" s="48"/>
      <c r="D105" s="57" t="s">
        <v>56</v>
      </c>
      <c r="J105" s="58">
        <f>J287</f>
        <v>0</v>
      </c>
      <c r="L105" s="48"/>
    </row>
    <row r="106" spans="2:12" s="8" customFormat="1" ht="21.75" customHeight="1" x14ac:dyDescent="0.2">
      <c r="B106" s="9"/>
      <c r="L106" s="9"/>
    </row>
    <row r="107" spans="2:12" s="8" customFormat="1" ht="6.95" customHeight="1" x14ac:dyDescent="0.2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9"/>
    </row>
    <row r="111" spans="2:12" s="8" customFormat="1" ht="6.95" customHeight="1" x14ac:dyDescent="0.2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9"/>
    </row>
    <row r="112" spans="2:12" s="8" customFormat="1" ht="24.95" customHeight="1" x14ac:dyDescent="0.2">
      <c r="B112" s="9"/>
      <c r="C112" s="5" t="s">
        <v>57</v>
      </c>
      <c r="L112" s="9"/>
    </row>
    <row r="113" spans="2:65" s="8" customFormat="1" ht="6.95" customHeight="1" x14ac:dyDescent="0.2">
      <c r="B113" s="9"/>
      <c r="L113" s="9"/>
    </row>
    <row r="114" spans="2:65" s="8" customFormat="1" ht="12" customHeight="1" x14ac:dyDescent="0.2">
      <c r="B114" s="9"/>
      <c r="C114" s="7" t="s">
        <v>6</v>
      </c>
      <c r="L114" s="9"/>
    </row>
    <row r="115" spans="2:65" s="8" customFormat="1" ht="26.25" customHeight="1" x14ac:dyDescent="0.2">
      <c r="B115" s="9"/>
      <c r="E115" s="128" t="str">
        <f>E7</f>
        <v>Spojená škola Detva-Modernizácia odborného vzdelávania - stavebné úpravy budovy dielní</v>
      </c>
      <c r="F115" s="129"/>
      <c r="G115" s="129"/>
      <c r="H115" s="129"/>
      <c r="L115" s="9"/>
    </row>
    <row r="116" spans="2:65" s="8" customFormat="1" ht="12" customHeight="1" x14ac:dyDescent="0.2">
      <c r="B116" s="9"/>
      <c r="C116" s="7" t="s">
        <v>7</v>
      </c>
      <c r="L116" s="9"/>
    </row>
    <row r="117" spans="2:65" s="8" customFormat="1" ht="30" customHeight="1" x14ac:dyDescent="0.2">
      <c r="B117" s="9"/>
      <c r="E117" s="126" t="str">
        <f>E9</f>
        <v>5 - SO-05 Technický prístavok západný, SO-06 Administratívny prístavok - D.6 ZTI</v>
      </c>
      <c r="F117" s="127"/>
      <c r="G117" s="127"/>
      <c r="H117" s="127"/>
      <c r="L117" s="9"/>
    </row>
    <row r="118" spans="2:65" s="8" customFormat="1" ht="6.95" customHeight="1" x14ac:dyDescent="0.2">
      <c r="B118" s="9"/>
      <c r="L118" s="9"/>
    </row>
    <row r="119" spans="2:65" s="8" customFormat="1" ht="12" customHeight="1" x14ac:dyDescent="0.2">
      <c r="B119" s="9"/>
      <c r="C119" s="7" t="s">
        <v>12</v>
      </c>
      <c r="F119" s="10" t="str">
        <f>F12</f>
        <v>Štúrová 848, 962 12 Detva, p.č.: 5079, k.ú.: Detva</v>
      </c>
      <c r="I119" s="7" t="s">
        <v>14</v>
      </c>
      <c r="J119" s="11" t="str">
        <f>IF(J12="","",J12)</f>
        <v>22. 2. 2022</v>
      </c>
      <c r="L119" s="9"/>
    </row>
    <row r="120" spans="2:65" s="8" customFormat="1" ht="6.95" customHeight="1" x14ac:dyDescent="0.2">
      <c r="B120" s="9"/>
      <c r="L120" s="9"/>
    </row>
    <row r="121" spans="2:65" s="8" customFormat="1" ht="25.7" customHeight="1" x14ac:dyDescent="0.2">
      <c r="B121" s="9"/>
      <c r="C121" s="7" t="s">
        <v>15</v>
      </c>
      <c r="F121" s="10" t="str">
        <f>E15</f>
        <v>Banskobystrický samosprávny kraj</v>
      </c>
      <c r="I121" s="7" t="s">
        <v>20</v>
      </c>
      <c r="J121" s="15" t="str">
        <f>E21</f>
        <v>Ing. Pavol Fedorčák, PhD.</v>
      </c>
      <c r="L121" s="9"/>
    </row>
    <row r="122" spans="2:65" s="8" customFormat="1" ht="25.7" customHeight="1" x14ac:dyDescent="0.2">
      <c r="B122" s="9"/>
      <c r="C122" s="7" t="s">
        <v>19</v>
      </c>
      <c r="F122" s="10" t="str">
        <f>IF(E18="","",E18)</f>
        <v>Vyplň údaj</v>
      </c>
      <c r="I122" s="7" t="s">
        <v>22</v>
      </c>
      <c r="J122" s="15" t="str">
        <f>E24</f>
        <v>Ing. Pavol Fedorčák, PhD.</v>
      </c>
      <c r="L122" s="9"/>
    </row>
    <row r="123" spans="2:65" s="8" customFormat="1" ht="10.35" customHeight="1" x14ac:dyDescent="0.2">
      <c r="B123" s="9"/>
      <c r="L123" s="9"/>
    </row>
    <row r="124" spans="2:65" s="59" customFormat="1" ht="29.25" customHeight="1" x14ac:dyDescent="0.2">
      <c r="B124" s="60"/>
      <c r="C124" s="61" t="s">
        <v>58</v>
      </c>
      <c r="D124" s="62" t="s">
        <v>59</v>
      </c>
      <c r="E124" s="62" t="s">
        <v>60</v>
      </c>
      <c r="F124" s="62" t="s">
        <v>61</v>
      </c>
      <c r="G124" s="62" t="s">
        <v>62</v>
      </c>
      <c r="H124" s="62" t="s">
        <v>63</v>
      </c>
      <c r="I124" s="62" t="s">
        <v>64</v>
      </c>
      <c r="J124" s="63" t="s">
        <v>45</v>
      </c>
      <c r="K124" s="64" t="s">
        <v>65</v>
      </c>
      <c r="L124" s="60"/>
      <c r="M124" s="65" t="s">
        <v>10</v>
      </c>
      <c r="N124" s="66" t="s">
        <v>28</v>
      </c>
      <c r="O124" s="66" t="s">
        <v>66</v>
      </c>
      <c r="P124" s="66" t="s">
        <v>67</v>
      </c>
      <c r="Q124" s="66" t="s">
        <v>68</v>
      </c>
      <c r="R124" s="66" t="s">
        <v>69</v>
      </c>
      <c r="S124" s="66" t="s">
        <v>70</v>
      </c>
      <c r="T124" s="67" t="s">
        <v>71</v>
      </c>
    </row>
    <row r="125" spans="2:65" s="8" customFormat="1" ht="22.9" customHeight="1" x14ac:dyDescent="0.25">
      <c r="B125" s="9"/>
      <c r="C125" s="68" t="s">
        <v>46</v>
      </c>
      <c r="J125" s="69">
        <f>BK125</f>
        <v>0</v>
      </c>
      <c r="L125" s="9"/>
      <c r="M125" s="70"/>
      <c r="N125" s="16"/>
      <c r="O125" s="16"/>
      <c r="P125" s="71">
        <f>P126+P278+P284+P287</f>
        <v>0</v>
      </c>
      <c r="Q125" s="16"/>
      <c r="R125" s="71">
        <f>R126+R278+R284+R287</f>
        <v>5.5141046400000002</v>
      </c>
      <c r="S125" s="16"/>
      <c r="T125" s="72">
        <f>T126+T278+T284+T287</f>
        <v>11.271179999999999</v>
      </c>
      <c r="AT125" s="1" t="s">
        <v>72</v>
      </c>
      <c r="AU125" s="1" t="s">
        <v>47</v>
      </c>
      <c r="BK125" s="73">
        <f>BK126+BK278+BK284+BK287</f>
        <v>0</v>
      </c>
    </row>
    <row r="126" spans="2:65" s="74" customFormat="1" ht="25.9" customHeight="1" x14ac:dyDescent="0.2">
      <c r="B126" s="75"/>
      <c r="D126" s="76" t="s">
        <v>72</v>
      </c>
      <c r="E126" s="77" t="s">
        <v>73</v>
      </c>
      <c r="F126" s="77" t="s">
        <v>74</v>
      </c>
      <c r="I126" s="78"/>
      <c r="J126" s="58">
        <f>BK126</f>
        <v>0</v>
      </c>
      <c r="L126" s="75"/>
      <c r="M126" s="79"/>
      <c r="P126" s="80">
        <f>P127+P141+P179+P220</f>
        <v>0</v>
      </c>
      <c r="R126" s="80">
        <f>R127+R141+R179+R220</f>
        <v>5.4116446400000005</v>
      </c>
      <c r="T126" s="81">
        <f>T127+T141+T179+T220</f>
        <v>11.271179999999999</v>
      </c>
      <c r="AR126" s="76" t="s">
        <v>75</v>
      </c>
      <c r="AT126" s="82" t="s">
        <v>72</v>
      </c>
      <c r="AU126" s="82" t="s">
        <v>2</v>
      </c>
      <c r="AY126" s="76" t="s">
        <v>76</v>
      </c>
      <c r="BK126" s="83">
        <f>BK127+BK141+BK179+BK220</f>
        <v>0</v>
      </c>
    </row>
    <row r="127" spans="2:65" s="74" customFormat="1" ht="22.9" customHeight="1" x14ac:dyDescent="0.2">
      <c r="B127" s="75"/>
      <c r="D127" s="76" t="s">
        <v>72</v>
      </c>
      <c r="E127" s="84" t="s">
        <v>77</v>
      </c>
      <c r="F127" s="84" t="s">
        <v>78</v>
      </c>
      <c r="I127" s="78"/>
      <c r="J127" s="85">
        <f>BK127</f>
        <v>0</v>
      </c>
      <c r="L127" s="75"/>
      <c r="M127" s="79"/>
      <c r="P127" s="80">
        <f>SUM(P128:P140)</f>
        <v>0</v>
      </c>
      <c r="R127" s="80">
        <f>SUM(R128:R140)</f>
        <v>5.6235E-2</v>
      </c>
      <c r="T127" s="81">
        <f>SUM(T128:T140)</f>
        <v>0</v>
      </c>
      <c r="AR127" s="76" t="s">
        <v>75</v>
      </c>
      <c r="AT127" s="82" t="s">
        <v>72</v>
      </c>
      <c r="AU127" s="82" t="s">
        <v>79</v>
      </c>
      <c r="AY127" s="76" t="s">
        <v>76</v>
      </c>
      <c r="BK127" s="83">
        <f>SUM(BK128:BK140)</f>
        <v>0</v>
      </c>
    </row>
    <row r="128" spans="2:65" s="8" customFormat="1" ht="21.75" customHeight="1" x14ac:dyDescent="0.2">
      <c r="B128" s="86"/>
      <c r="C128" s="87" t="s">
        <v>80</v>
      </c>
      <c r="D128" s="87" t="s">
        <v>81</v>
      </c>
      <c r="E128" s="88" t="s">
        <v>82</v>
      </c>
      <c r="F128" s="89" t="s">
        <v>83</v>
      </c>
      <c r="G128" s="90" t="s">
        <v>84</v>
      </c>
      <c r="H128" s="91">
        <v>581.5</v>
      </c>
      <c r="I128" s="92"/>
      <c r="J128" s="93">
        <f t="shared" ref="J128:J140" si="0">ROUND(I128*H128,2)</f>
        <v>0</v>
      </c>
      <c r="K128" s="94"/>
      <c r="L128" s="9"/>
      <c r="M128" s="95" t="s">
        <v>10</v>
      </c>
      <c r="N128" s="96" t="s">
        <v>30</v>
      </c>
      <c r="P128" s="97">
        <f t="shared" ref="P128:P140" si="1">O128*H128</f>
        <v>0</v>
      </c>
      <c r="Q128" s="97">
        <v>3.0000000000000001E-5</v>
      </c>
      <c r="R128" s="97">
        <f t="shared" ref="R128:R140" si="2">Q128*H128</f>
        <v>1.7445000000000002E-2</v>
      </c>
      <c r="S128" s="97">
        <v>0</v>
      </c>
      <c r="T128" s="98">
        <f t="shared" ref="T128:T140" si="3">S128*H128</f>
        <v>0</v>
      </c>
      <c r="AR128" s="99" t="s">
        <v>85</v>
      </c>
      <c r="AT128" s="99" t="s">
        <v>81</v>
      </c>
      <c r="AU128" s="99" t="s">
        <v>75</v>
      </c>
      <c r="AY128" s="1" t="s">
        <v>76</v>
      </c>
      <c r="BE128" s="100">
        <f t="shared" ref="BE128:BE140" si="4">IF(N128="základná",J128,0)</f>
        <v>0</v>
      </c>
      <c r="BF128" s="100">
        <f t="shared" ref="BF128:BF140" si="5">IF(N128="znížená",J128,0)</f>
        <v>0</v>
      </c>
      <c r="BG128" s="100">
        <f t="shared" ref="BG128:BG140" si="6">IF(N128="zákl. prenesená",J128,0)</f>
        <v>0</v>
      </c>
      <c r="BH128" s="100">
        <f t="shared" ref="BH128:BH140" si="7">IF(N128="zníž. prenesená",J128,0)</f>
        <v>0</v>
      </c>
      <c r="BI128" s="100">
        <f t="shared" ref="BI128:BI140" si="8">IF(N128="nulová",J128,0)</f>
        <v>0</v>
      </c>
      <c r="BJ128" s="1" t="s">
        <v>75</v>
      </c>
      <c r="BK128" s="100">
        <f t="shared" ref="BK128:BK140" si="9">ROUND(I128*H128,2)</f>
        <v>0</v>
      </c>
      <c r="BL128" s="1" t="s">
        <v>85</v>
      </c>
      <c r="BM128" s="99" t="s">
        <v>86</v>
      </c>
    </row>
    <row r="129" spans="2:65" s="8" customFormat="1" ht="37.9" customHeight="1" x14ac:dyDescent="0.2">
      <c r="B129" s="86"/>
      <c r="C129" s="101" t="s">
        <v>87</v>
      </c>
      <c r="D129" s="101" t="s">
        <v>88</v>
      </c>
      <c r="E129" s="102" t="s">
        <v>89</v>
      </c>
      <c r="F129" s="103" t="s">
        <v>90</v>
      </c>
      <c r="G129" s="104" t="s">
        <v>84</v>
      </c>
      <c r="H129" s="105">
        <v>287</v>
      </c>
      <c r="I129" s="106"/>
      <c r="J129" s="107">
        <f t="shared" si="0"/>
        <v>0</v>
      </c>
      <c r="K129" s="108"/>
      <c r="L129" s="109"/>
      <c r="M129" s="110" t="s">
        <v>10</v>
      </c>
      <c r="N129" s="111" t="s">
        <v>30</v>
      </c>
      <c r="P129" s="97">
        <f t="shared" si="1"/>
        <v>0</v>
      </c>
      <c r="Q129" s="97">
        <v>4.0000000000000003E-5</v>
      </c>
      <c r="R129" s="97">
        <f t="shared" si="2"/>
        <v>1.1480000000000001E-2</v>
      </c>
      <c r="S129" s="97">
        <v>0</v>
      </c>
      <c r="T129" s="98">
        <f t="shared" si="3"/>
        <v>0</v>
      </c>
      <c r="AR129" s="99" t="s">
        <v>91</v>
      </c>
      <c r="AT129" s="99" t="s">
        <v>88</v>
      </c>
      <c r="AU129" s="99" t="s">
        <v>75</v>
      </c>
      <c r="AY129" s="1" t="s">
        <v>76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1" t="s">
        <v>75</v>
      </c>
      <c r="BK129" s="100">
        <f t="shared" si="9"/>
        <v>0</v>
      </c>
      <c r="BL129" s="1" t="s">
        <v>85</v>
      </c>
      <c r="BM129" s="99" t="s">
        <v>92</v>
      </c>
    </row>
    <row r="130" spans="2:65" s="8" customFormat="1" ht="37.9" customHeight="1" x14ac:dyDescent="0.2">
      <c r="B130" s="86"/>
      <c r="C130" s="101" t="s">
        <v>93</v>
      </c>
      <c r="D130" s="101" t="s">
        <v>88</v>
      </c>
      <c r="E130" s="102" t="s">
        <v>94</v>
      </c>
      <c r="F130" s="103" t="s">
        <v>95</v>
      </c>
      <c r="G130" s="104" t="s">
        <v>84</v>
      </c>
      <c r="H130" s="105">
        <v>50</v>
      </c>
      <c r="I130" s="106"/>
      <c r="J130" s="107">
        <f t="shared" si="0"/>
        <v>0</v>
      </c>
      <c r="K130" s="108"/>
      <c r="L130" s="109"/>
      <c r="M130" s="110" t="s">
        <v>10</v>
      </c>
      <c r="N130" s="111" t="s">
        <v>30</v>
      </c>
      <c r="P130" s="97">
        <f t="shared" si="1"/>
        <v>0</v>
      </c>
      <c r="Q130" s="97">
        <v>1.4999999999999999E-4</v>
      </c>
      <c r="R130" s="97">
        <f t="shared" si="2"/>
        <v>7.4999999999999997E-3</v>
      </c>
      <c r="S130" s="97">
        <v>0</v>
      </c>
      <c r="T130" s="98">
        <f t="shared" si="3"/>
        <v>0</v>
      </c>
      <c r="AR130" s="99" t="s">
        <v>91</v>
      </c>
      <c r="AT130" s="99" t="s">
        <v>88</v>
      </c>
      <c r="AU130" s="99" t="s">
        <v>75</v>
      </c>
      <c r="AY130" s="1" t="s">
        <v>76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1" t="s">
        <v>75</v>
      </c>
      <c r="BK130" s="100">
        <f t="shared" si="9"/>
        <v>0</v>
      </c>
      <c r="BL130" s="1" t="s">
        <v>85</v>
      </c>
      <c r="BM130" s="99" t="s">
        <v>96</v>
      </c>
    </row>
    <row r="131" spans="2:65" s="8" customFormat="1" ht="37.9" customHeight="1" x14ac:dyDescent="0.2">
      <c r="B131" s="86"/>
      <c r="C131" s="101" t="s">
        <v>97</v>
      </c>
      <c r="D131" s="101" t="s">
        <v>88</v>
      </c>
      <c r="E131" s="102" t="s">
        <v>98</v>
      </c>
      <c r="F131" s="103" t="s">
        <v>99</v>
      </c>
      <c r="G131" s="104" t="s">
        <v>84</v>
      </c>
      <c r="H131" s="105">
        <v>56.5</v>
      </c>
      <c r="I131" s="106"/>
      <c r="J131" s="107">
        <f t="shared" si="0"/>
        <v>0</v>
      </c>
      <c r="K131" s="108"/>
      <c r="L131" s="109"/>
      <c r="M131" s="110" t="s">
        <v>10</v>
      </c>
      <c r="N131" s="111" t="s">
        <v>30</v>
      </c>
      <c r="P131" s="97">
        <f t="shared" si="1"/>
        <v>0</v>
      </c>
      <c r="Q131" s="97">
        <v>1E-4</v>
      </c>
      <c r="R131" s="97">
        <f t="shared" si="2"/>
        <v>5.6500000000000005E-3</v>
      </c>
      <c r="S131" s="97">
        <v>0</v>
      </c>
      <c r="T131" s="98">
        <f t="shared" si="3"/>
        <v>0</v>
      </c>
      <c r="AR131" s="99" t="s">
        <v>91</v>
      </c>
      <c r="AT131" s="99" t="s">
        <v>88</v>
      </c>
      <c r="AU131" s="99" t="s">
        <v>75</v>
      </c>
      <c r="AY131" s="1" t="s">
        <v>76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1" t="s">
        <v>75</v>
      </c>
      <c r="BK131" s="100">
        <f t="shared" si="9"/>
        <v>0</v>
      </c>
      <c r="BL131" s="1" t="s">
        <v>85</v>
      </c>
      <c r="BM131" s="99" t="s">
        <v>100</v>
      </c>
    </row>
    <row r="132" spans="2:65" s="8" customFormat="1" ht="37.9" customHeight="1" x14ac:dyDescent="0.2">
      <c r="B132" s="86"/>
      <c r="C132" s="101" t="s">
        <v>101</v>
      </c>
      <c r="D132" s="101" t="s">
        <v>88</v>
      </c>
      <c r="E132" s="102" t="s">
        <v>102</v>
      </c>
      <c r="F132" s="103" t="s">
        <v>103</v>
      </c>
      <c r="G132" s="104" t="s">
        <v>84</v>
      </c>
      <c r="H132" s="105">
        <v>19</v>
      </c>
      <c r="I132" s="106"/>
      <c r="J132" s="107">
        <f t="shared" si="0"/>
        <v>0</v>
      </c>
      <c r="K132" s="108"/>
      <c r="L132" s="109"/>
      <c r="M132" s="110" t="s">
        <v>10</v>
      </c>
      <c r="N132" s="111" t="s">
        <v>30</v>
      </c>
      <c r="P132" s="97">
        <f t="shared" si="1"/>
        <v>0</v>
      </c>
      <c r="Q132" s="97">
        <v>2.0000000000000002E-5</v>
      </c>
      <c r="R132" s="97">
        <f t="shared" si="2"/>
        <v>3.8000000000000002E-4</v>
      </c>
      <c r="S132" s="97">
        <v>0</v>
      </c>
      <c r="T132" s="98">
        <f t="shared" si="3"/>
        <v>0</v>
      </c>
      <c r="AR132" s="99" t="s">
        <v>91</v>
      </c>
      <c r="AT132" s="99" t="s">
        <v>88</v>
      </c>
      <c r="AU132" s="99" t="s">
        <v>75</v>
      </c>
      <c r="AY132" s="1" t="s">
        <v>76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1" t="s">
        <v>75</v>
      </c>
      <c r="BK132" s="100">
        <f t="shared" si="9"/>
        <v>0</v>
      </c>
      <c r="BL132" s="1" t="s">
        <v>85</v>
      </c>
      <c r="BM132" s="99" t="s">
        <v>104</v>
      </c>
    </row>
    <row r="133" spans="2:65" s="8" customFormat="1" ht="37.9" customHeight="1" x14ac:dyDescent="0.2">
      <c r="B133" s="86"/>
      <c r="C133" s="101" t="s">
        <v>105</v>
      </c>
      <c r="D133" s="101" t="s">
        <v>88</v>
      </c>
      <c r="E133" s="102" t="s">
        <v>106</v>
      </c>
      <c r="F133" s="103" t="s">
        <v>107</v>
      </c>
      <c r="G133" s="104" t="s">
        <v>84</v>
      </c>
      <c r="H133" s="105">
        <v>45</v>
      </c>
      <c r="I133" s="106"/>
      <c r="J133" s="107">
        <f t="shared" si="0"/>
        <v>0</v>
      </c>
      <c r="K133" s="108"/>
      <c r="L133" s="109"/>
      <c r="M133" s="110" t="s">
        <v>10</v>
      </c>
      <c r="N133" s="111" t="s">
        <v>30</v>
      </c>
      <c r="P133" s="97">
        <f t="shared" si="1"/>
        <v>0</v>
      </c>
      <c r="Q133" s="97">
        <v>4.0000000000000003E-5</v>
      </c>
      <c r="R133" s="97">
        <f t="shared" si="2"/>
        <v>1.8000000000000002E-3</v>
      </c>
      <c r="S133" s="97">
        <v>0</v>
      </c>
      <c r="T133" s="98">
        <f t="shared" si="3"/>
        <v>0</v>
      </c>
      <c r="AR133" s="99" t="s">
        <v>91</v>
      </c>
      <c r="AT133" s="99" t="s">
        <v>88</v>
      </c>
      <c r="AU133" s="99" t="s">
        <v>75</v>
      </c>
      <c r="AY133" s="1" t="s">
        <v>76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1" t="s">
        <v>75</v>
      </c>
      <c r="BK133" s="100">
        <f t="shared" si="9"/>
        <v>0</v>
      </c>
      <c r="BL133" s="1" t="s">
        <v>85</v>
      </c>
      <c r="BM133" s="99" t="s">
        <v>108</v>
      </c>
    </row>
    <row r="134" spans="2:65" s="8" customFormat="1" ht="37.9" customHeight="1" x14ac:dyDescent="0.2">
      <c r="B134" s="86"/>
      <c r="C134" s="101" t="s">
        <v>109</v>
      </c>
      <c r="D134" s="101" t="s">
        <v>88</v>
      </c>
      <c r="E134" s="102" t="s">
        <v>110</v>
      </c>
      <c r="F134" s="103" t="s">
        <v>111</v>
      </c>
      <c r="G134" s="104" t="s">
        <v>84</v>
      </c>
      <c r="H134" s="105">
        <v>169</v>
      </c>
      <c r="I134" s="106"/>
      <c r="J134" s="107">
        <f t="shared" si="0"/>
        <v>0</v>
      </c>
      <c r="K134" s="108"/>
      <c r="L134" s="109"/>
      <c r="M134" s="110" t="s">
        <v>10</v>
      </c>
      <c r="N134" s="111" t="s">
        <v>30</v>
      </c>
      <c r="P134" s="97">
        <f t="shared" si="1"/>
        <v>0</v>
      </c>
      <c r="Q134" s="97">
        <v>6.0000000000000002E-5</v>
      </c>
      <c r="R134" s="97">
        <f t="shared" si="2"/>
        <v>1.014E-2</v>
      </c>
      <c r="S134" s="97">
        <v>0</v>
      </c>
      <c r="T134" s="98">
        <f t="shared" si="3"/>
        <v>0</v>
      </c>
      <c r="AR134" s="99" t="s">
        <v>91</v>
      </c>
      <c r="AT134" s="99" t="s">
        <v>88</v>
      </c>
      <c r="AU134" s="99" t="s">
        <v>75</v>
      </c>
      <c r="AY134" s="1" t="s">
        <v>76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1" t="s">
        <v>75</v>
      </c>
      <c r="BK134" s="100">
        <f t="shared" si="9"/>
        <v>0</v>
      </c>
      <c r="BL134" s="1" t="s">
        <v>85</v>
      </c>
      <c r="BM134" s="99" t="s">
        <v>112</v>
      </c>
    </row>
    <row r="135" spans="2:65" s="8" customFormat="1" ht="21.75" customHeight="1" x14ac:dyDescent="0.2">
      <c r="B135" s="86"/>
      <c r="C135" s="87" t="s">
        <v>113</v>
      </c>
      <c r="D135" s="87" t="s">
        <v>81</v>
      </c>
      <c r="E135" s="88" t="s">
        <v>114</v>
      </c>
      <c r="F135" s="89" t="s">
        <v>115</v>
      </c>
      <c r="G135" s="90" t="s">
        <v>84</v>
      </c>
      <c r="H135" s="91">
        <v>6</v>
      </c>
      <c r="I135" s="92"/>
      <c r="J135" s="93">
        <f t="shared" si="0"/>
        <v>0</v>
      </c>
      <c r="K135" s="94"/>
      <c r="L135" s="9"/>
      <c r="M135" s="95" t="s">
        <v>10</v>
      </c>
      <c r="N135" s="96" t="s">
        <v>30</v>
      </c>
      <c r="P135" s="97">
        <f t="shared" si="1"/>
        <v>0</v>
      </c>
      <c r="Q135" s="97">
        <v>3.0000000000000001E-5</v>
      </c>
      <c r="R135" s="97">
        <f t="shared" si="2"/>
        <v>1.8000000000000001E-4</v>
      </c>
      <c r="S135" s="97">
        <v>0</v>
      </c>
      <c r="T135" s="98">
        <f t="shared" si="3"/>
        <v>0</v>
      </c>
      <c r="AR135" s="99" t="s">
        <v>85</v>
      </c>
      <c r="AT135" s="99" t="s">
        <v>81</v>
      </c>
      <c r="AU135" s="99" t="s">
        <v>75</v>
      </c>
      <c r="AY135" s="1" t="s">
        <v>76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1" t="s">
        <v>75</v>
      </c>
      <c r="BK135" s="100">
        <f t="shared" si="9"/>
        <v>0</v>
      </c>
      <c r="BL135" s="1" t="s">
        <v>85</v>
      </c>
      <c r="BM135" s="99" t="s">
        <v>116</v>
      </c>
    </row>
    <row r="136" spans="2:65" s="8" customFormat="1" ht="37.9" customHeight="1" x14ac:dyDescent="0.2">
      <c r="B136" s="86"/>
      <c r="C136" s="101" t="s">
        <v>117</v>
      </c>
      <c r="D136" s="101" t="s">
        <v>88</v>
      </c>
      <c r="E136" s="102" t="s">
        <v>118</v>
      </c>
      <c r="F136" s="103" t="s">
        <v>119</v>
      </c>
      <c r="G136" s="104" t="s">
        <v>84</v>
      </c>
      <c r="H136" s="105">
        <v>6</v>
      </c>
      <c r="I136" s="106"/>
      <c r="J136" s="107">
        <f t="shared" si="0"/>
        <v>0</v>
      </c>
      <c r="K136" s="108"/>
      <c r="L136" s="109"/>
      <c r="M136" s="110" t="s">
        <v>10</v>
      </c>
      <c r="N136" s="111" t="s">
        <v>30</v>
      </c>
      <c r="P136" s="97">
        <f t="shared" si="1"/>
        <v>0</v>
      </c>
      <c r="Q136" s="97">
        <v>1E-4</v>
      </c>
      <c r="R136" s="97">
        <f t="shared" si="2"/>
        <v>6.0000000000000006E-4</v>
      </c>
      <c r="S136" s="97">
        <v>0</v>
      </c>
      <c r="T136" s="98">
        <f t="shared" si="3"/>
        <v>0</v>
      </c>
      <c r="AR136" s="99" t="s">
        <v>91</v>
      </c>
      <c r="AT136" s="99" t="s">
        <v>88</v>
      </c>
      <c r="AU136" s="99" t="s">
        <v>75</v>
      </c>
      <c r="AY136" s="1" t="s">
        <v>76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1" t="s">
        <v>75</v>
      </c>
      <c r="BK136" s="100">
        <f t="shared" si="9"/>
        <v>0</v>
      </c>
      <c r="BL136" s="1" t="s">
        <v>85</v>
      </c>
      <c r="BM136" s="99" t="s">
        <v>120</v>
      </c>
    </row>
    <row r="137" spans="2:65" s="8" customFormat="1" ht="24.2" customHeight="1" x14ac:dyDescent="0.2">
      <c r="B137" s="86"/>
      <c r="C137" s="87" t="s">
        <v>121</v>
      </c>
      <c r="D137" s="87" t="s">
        <v>81</v>
      </c>
      <c r="E137" s="88" t="s">
        <v>122</v>
      </c>
      <c r="F137" s="89" t="s">
        <v>123</v>
      </c>
      <c r="G137" s="90" t="s">
        <v>84</v>
      </c>
      <c r="H137" s="91">
        <v>2</v>
      </c>
      <c r="I137" s="92"/>
      <c r="J137" s="93">
        <f t="shared" si="0"/>
        <v>0</v>
      </c>
      <c r="K137" s="94"/>
      <c r="L137" s="9"/>
      <c r="M137" s="95" t="s">
        <v>10</v>
      </c>
      <c r="N137" s="96" t="s">
        <v>30</v>
      </c>
      <c r="P137" s="97">
        <f t="shared" si="1"/>
        <v>0</v>
      </c>
      <c r="Q137" s="97">
        <v>3.0000000000000001E-5</v>
      </c>
      <c r="R137" s="97">
        <f t="shared" si="2"/>
        <v>6.0000000000000002E-5</v>
      </c>
      <c r="S137" s="97">
        <v>0</v>
      </c>
      <c r="T137" s="98">
        <f t="shared" si="3"/>
        <v>0</v>
      </c>
      <c r="AR137" s="99" t="s">
        <v>85</v>
      </c>
      <c r="AT137" s="99" t="s">
        <v>81</v>
      </c>
      <c r="AU137" s="99" t="s">
        <v>75</v>
      </c>
      <c r="AY137" s="1" t="s">
        <v>76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1" t="s">
        <v>75</v>
      </c>
      <c r="BK137" s="100">
        <f t="shared" si="9"/>
        <v>0</v>
      </c>
      <c r="BL137" s="1" t="s">
        <v>85</v>
      </c>
      <c r="BM137" s="99" t="s">
        <v>124</v>
      </c>
    </row>
    <row r="138" spans="2:65" s="8" customFormat="1" ht="37.9" customHeight="1" x14ac:dyDescent="0.2">
      <c r="B138" s="86"/>
      <c r="C138" s="101" t="s">
        <v>125</v>
      </c>
      <c r="D138" s="101" t="s">
        <v>88</v>
      </c>
      <c r="E138" s="102" t="s">
        <v>126</v>
      </c>
      <c r="F138" s="103" t="s">
        <v>127</v>
      </c>
      <c r="G138" s="104" t="s">
        <v>84</v>
      </c>
      <c r="H138" s="105">
        <v>2</v>
      </c>
      <c r="I138" s="106"/>
      <c r="J138" s="107">
        <f t="shared" si="0"/>
        <v>0</v>
      </c>
      <c r="K138" s="108"/>
      <c r="L138" s="109"/>
      <c r="M138" s="110" t="s">
        <v>10</v>
      </c>
      <c r="N138" s="111" t="s">
        <v>30</v>
      </c>
      <c r="P138" s="97">
        <f t="shared" si="1"/>
        <v>0</v>
      </c>
      <c r="Q138" s="97">
        <v>5.0000000000000001E-4</v>
      </c>
      <c r="R138" s="97">
        <f t="shared" si="2"/>
        <v>1E-3</v>
      </c>
      <c r="S138" s="97">
        <v>0</v>
      </c>
      <c r="T138" s="98">
        <f t="shared" si="3"/>
        <v>0</v>
      </c>
      <c r="AR138" s="99" t="s">
        <v>91</v>
      </c>
      <c r="AT138" s="99" t="s">
        <v>88</v>
      </c>
      <c r="AU138" s="99" t="s">
        <v>75</v>
      </c>
      <c r="AY138" s="1" t="s">
        <v>76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1" t="s">
        <v>75</v>
      </c>
      <c r="BK138" s="100">
        <f t="shared" si="9"/>
        <v>0</v>
      </c>
      <c r="BL138" s="1" t="s">
        <v>85</v>
      </c>
      <c r="BM138" s="99" t="s">
        <v>128</v>
      </c>
    </row>
    <row r="139" spans="2:65" s="8" customFormat="1" ht="24.2" customHeight="1" x14ac:dyDescent="0.2">
      <c r="B139" s="86"/>
      <c r="C139" s="87" t="s">
        <v>129</v>
      </c>
      <c r="D139" s="87" t="s">
        <v>81</v>
      </c>
      <c r="E139" s="88" t="s">
        <v>130</v>
      </c>
      <c r="F139" s="89" t="s">
        <v>131</v>
      </c>
      <c r="G139" s="90" t="s">
        <v>132</v>
      </c>
      <c r="H139" s="91"/>
      <c r="I139" s="92"/>
      <c r="J139" s="93">
        <f t="shared" si="0"/>
        <v>0</v>
      </c>
      <c r="K139" s="94"/>
      <c r="L139" s="9"/>
      <c r="M139" s="95" t="s">
        <v>10</v>
      </c>
      <c r="N139" s="96" t="s">
        <v>30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85</v>
      </c>
      <c r="AT139" s="99" t="s">
        <v>81</v>
      </c>
      <c r="AU139" s="99" t="s">
        <v>75</v>
      </c>
      <c r="AY139" s="1" t="s">
        <v>76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1" t="s">
        <v>75</v>
      </c>
      <c r="BK139" s="100">
        <f t="shared" si="9"/>
        <v>0</v>
      </c>
      <c r="BL139" s="1" t="s">
        <v>85</v>
      </c>
      <c r="BM139" s="99" t="s">
        <v>133</v>
      </c>
    </row>
    <row r="140" spans="2:65" s="8" customFormat="1" ht="24.2" customHeight="1" x14ac:dyDescent="0.2">
      <c r="B140" s="86"/>
      <c r="C140" s="87" t="s">
        <v>134</v>
      </c>
      <c r="D140" s="87" t="s">
        <v>81</v>
      </c>
      <c r="E140" s="88" t="s">
        <v>135</v>
      </c>
      <c r="F140" s="89" t="s">
        <v>136</v>
      </c>
      <c r="G140" s="90" t="s">
        <v>132</v>
      </c>
      <c r="H140" s="91"/>
      <c r="I140" s="92"/>
      <c r="J140" s="93">
        <f t="shared" si="0"/>
        <v>0</v>
      </c>
      <c r="K140" s="94"/>
      <c r="L140" s="9"/>
      <c r="M140" s="95" t="s">
        <v>10</v>
      </c>
      <c r="N140" s="96" t="s">
        <v>30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85</v>
      </c>
      <c r="AT140" s="99" t="s">
        <v>81</v>
      </c>
      <c r="AU140" s="99" t="s">
        <v>75</v>
      </c>
      <c r="AY140" s="1" t="s">
        <v>76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1" t="s">
        <v>75</v>
      </c>
      <c r="BK140" s="100">
        <f t="shared" si="9"/>
        <v>0</v>
      </c>
      <c r="BL140" s="1" t="s">
        <v>85</v>
      </c>
      <c r="BM140" s="99" t="s">
        <v>85</v>
      </c>
    </row>
    <row r="141" spans="2:65" s="74" customFormat="1" ht="22.9" customHeight="1" x14ac:dyDescent="0.2">
      <c r="B141" s="75"/>
      <c r="D141" s="76" t="s">
        <v>72</v>
      </c>
      <c r="E141" s="84" t="s">
        <v>137</v>
      </c>
      <c r="F141" s="84" t="s">
        <v>138</v>
      </c>
      <c r="I141" s="78"/>
      <c r="J141" s="85">
        <f>BK141</f>
        <v>0</v>
      </c>
      <c r="L141" s="75"/>
      <c r="M141" s="79"/>
      <c r="P141" s="80">
        <f>SUM(P142:P178)</f>
        <v>0</v>
      </c>
      <c r="R141" s="80">
        <f>SUM(R142:R178)</f>
        <v>0.31106947999999995</v>
      </c>
      <c r="T141" s="81">
        <f>SUM(T142:T178)</f>
        <v>5.2104999999999997</v>
      </c>
      <c r="AR141" s="76" t="s">
        <v>75</v>
      </c>
      <c r="AT141" s="82" t="s">
        <v>72</v>
      </c>
      <c r="AU141" s="82" t="s">
        <v>79</v>
      </c>
      <c r="AY141" s="76" t="s">
        <v>76</v>
      </c>
      <c r="BK141" s="83">
        <f>SUM(BK142:BK178)</f>
        <v>0</v>
      </c>
    </row>
    <row r="142" spans="2:65" s="8" customFormat="1" ht="33" customHeight="1" x14ac:dyDescent="0.2">
      <c r="B142" s="86"/>
      <c r="C142" s="87" t="s">
        <v>139</v>
      </c>
      <c r="D142" s="87" t="s">
        <v>81</v>
      </c>
      <c r="E142" s="88" t="s">
        <v>140</v>
      </c>
      <c r="F142" s="89" t="s">
        <v>141</v>
      </c>
      <c r="G142" s="90" t="s">
        <v>84</v>
      </c>
      <c r="H142" s="91">
        <v>170</v>
      </c>
      <c r="I142" s="92"/>
      <c r="J142" s="93">
        <f t="shared" ref="J142:J178" si="10">ROUND(I142*H142,2)</f>
        <v>0</v>
      </c>
      <c r="K142" s="94"/>
      <c r="L142" s="9"/>
      <c r="M142" s="95" t="s">
        <v>10</v>
      </c>
      <c r="N142" s="96" t="s">
        <v>30</v>
      </c>
      <c r="P142" s="97">
        <f t="shared" ref="P142:P178" si="11">O142*H142</f>
        <v>0</v>
      </c>
      <c r="Q142" s="97">
        <v>0</v>
      </c>
      <c r="R142" s="97">
        <f t="shared" ref="R142:R178" si="12">Q142*H142</f>
        <v>0</v>
      </c>
      <c r="S142" s="97">
        <v>3.065E-2</v>
      </c>
      <c r="T142" s="98">
        <f t="shared" ref="T142:T178" si="13">S142*H142</f>
        <v>5.2104999999999997</v>
      </c>
      <c r="AR142" s="99" t="s">
        <v>85</v>
      </c>
      <c r="AT142" s="99" t="s">
        <v>81</v>
      </c>
      <c r="AU142" s="99" t="s">
        <v>75</v>
      </c>
      <c r="AY142" s="1" t="s">
        <v>76</v>
      </c>
      <c r="BE142" s="100">
        <f t="shared" ref="BE142:BE178" si="14">IF(N142="základná",J142,0)</f>
        <v>0</v>
      </c>
      <c r="BF142" s="100">
        <f t="shared" ref="BF142:BF178" si="15">IF(N142="znížená",J142,0)</f>
        <v>0</v>
      </c>
      <c r="BG142" s="100">
        <f t="shared" ref="BG142:BG178" si="16">IF(N142="zákl. prenesená",J142,0)</f>
        <v>0</v>
      </c>
      <c r="BH142" s="100">
        <f t="shared" ref="BH142:BH178" si="17">IF(N142="zníž. prenesená",J142,0)</f>
        <v>0</v>
      </c>
      <c r="BI142" s="100">
        <f t="shared" ref="BI142:BI178" si="18">IF(N142="nulová",J142,0)</f>
        <v>0</v>
      </c>
      <c r="BJ142" s="1" t="s">
        <v>75</v>
      </c>
      <c r="BK142" s="100">
        <f t="shared" ref="BK142:BK178" si="19">ROUND(I142*H142,2)</f>
        <v>0</v>
      </c>
      <c r="BL142" s="1" t="s">
        <v>85</v>
      </c>
      <c r="BM142" s="99" t="s">
        <v>142</v>
      </c>
    </row>
    <row r="143" spans="2:65" s="8" customFormat="1" ht="16.5" customHeight="1" x14ac:dyDescent="0.2">
      <c r="B143" s="86"/>
      <c r="C143" s="87" t="s">
        <v>143</v>
      </c>
      <c r="D143" s="87" t="s">
        <v>81</v>
      </c>
      <c r="E143" s="88" t="s">
        <v>144</v>
      </c>
      <c r="F143" s="89" t="s">
        <v>145</v>
      </c>
      <c r="G143" s="90" t="s">
        <v>84</v>
      </c>
      <c r="H143" s="91">
        <v>10</v>
      </c>
      <c r="I143" s="92"/>
      <c r="J143" s="93">
        <f t="shared" si="10"/>
        <v>0</v>
      </c>
      <c r="K143" s="94"/>
      <c r="L143" s="9"/>
      <c r="M143" s="95" t="s">
        <v>10</v>
      </c>
      <c r="N143" s="96" t="s">
        <v>30</v>
      </c>
      <c r="P143" s="97">
        <f t="shared" si="11"/>
        <v>0</v>
      </c>
      <c r="Q143" s="97">
        <v>1.3799999999999999E-3</v>
      </c>
      <c r="R143" s="97">
        <f t="shared" si="12"/>
        <v>1.38E-2</v>
      </c>
      <c r="S143" s="97">
        <v>0</v>
      </c>
      <c r="T143" s="98">
        <f t="shared" si="13"/>
        <v>0</v>
      </c>
      <c r="AR143" s="99" t="s">
        <v>85</v>
      </c>
      <c r="AT143" s="99" t="s">
        <v>81</v>
      </c>
      <c r="AU143" s="99" t="s">
        <v>75</v>
      </c>
      <c r="AY143" s="1" t="s">
        <v>76</v>
      </c>
      <c r="BE143" s="100">
        <f t="shared" si="14"/>
        <v>0</v>
      </c>
      <c r="BF143" s="100">
        <f t="shared" si="15"/>
        <v>0</v>
      </c>
      <c r="BG143" s="100">
        <f t="shared" si="16"/>
        <v>0</v>
      </c>
      <c r="BH143" s="100">
        <f t="shared" si="17"/>
        <v>0</v>
      </c>
      <c r="BI143" s="100">
        <f t="shared" si="18"/>
        <v>0</v>
      </c>
      <c r="BJ143" s="1" t="s">
        <v>75</v>
      </c>
      <c r="BK143" s="100">
        <f t="shared" si="19"/>
        <v>0</v>
      </c>
      <c r="BL143" s="1" t="s">
        <v>85</v>
      </c>
      <c r="BM143" s="99" t="s">
        <v>146</v>
      </c>
    </row>
    <row r="144" spans="2:65" s="8" customFormat="1" ht="33" customHeight="1" x14ac:dyDescent="0.2">
      <c r="B144" s="86"/>
      <c r="C144" s="87" t="s">
        <v>147</v>
      </c>
      <c r="D144" s="87" t="s">
        <v>81</v>
      </c>
      <c r="E144" s="88" t="s">
        <v>148</v>
      </c>
      <c r="F144" s="89" t="s">
        <v>149</v>
      </c>
      <c r="G144" s="90" t="s">
        <v>84</v>
      </c>
      <c r="H144" s="91">
        <v>55</v>
      </c>
      <c r="I144" s="92"/>
      <c r="J144" s="93">
        <f t="shared" si="10"/>
        <v>0</v>
      </c>
      <c r="K144" s="94"/>
      <c r="L144" s="9"/>
      <c r="M144" s="95" t="s">
        <v>10</v>
      </c>
      <c r="N144" s="96" t="s">
        <v>30</v>
      </c>
      <c r="P144" s="97">
        <f t="shared" si="11"/>
        <v>0</v>
      </c>
      <c r="Q144" s="97">
        <v>2.9999999999999997E-4</v>
      </c>
      <c r="R144" s="97">
        <f t="shared" si="12"/>
        <v>1.6499999999999997E-2</v>
      </c>
      <c r="S144" s="97">
        <v>0</v>
      </c>
      <c r="T144" s="98">
        <f t="shared" si="13"/>
        <v>0</v>
      </c>
      <c r="AR144" s="99" t="s">
        <v>85</v>
      </c>
      <c r="AT144" s="99" t="s">
        <v>81</v>
      </c>
      <c r="AU144" s="99" t="s">
        <v>75</v>
      </c>
      <c r="AY144" s="1" t="s">
        <v>76</v>
      </c>
      <c r="BE144" s="100">
        <f t="shared" si="14"/>
        <v>0</v>
      </c>
      <c r="BF144" s="100">
        <f t="shared" si="15"/>
        <v>0</v>
      </c>
      <c r="BG144" s="100">
        <f t="shared" si="16"/>
        <v>0</v>
      </c>
      <c r="BH144" s="100">
        <f t="shared" si="17"/>
        <v>0</v>
      </c>
      <c r="BI144" s="100">
        <f t="shared" si="18"/>
        <v>0</v>
      </c>
      <c r="BJ144" s="1" t="s">
        <v>75</v>
      </c>
      <c r="BK144" s="100">
        <f t="shared" si="19"/>
        <v>0</v>
      </c>
      <c r="BL144" s="1" t="s">
        <v>85</v>
      </c>
      <c r="BM144" s="99" t="s">
        <v>150</v>
      </c>
    </row>
    <row r="145" spans="2:65" s="8" customFormat="1" ht="33" customHeight="1" x14ac:dyDescent="0.2">
      <c r="B145" s="86"/>
      <c r="C145" s="87" t="s">
        <v>151</v>
      </c>
      <c r="D145" s="87" t="s">
        <v>81</v>
      </c>
      <c r="E145" s="88" t="s">
        <v>152</v>
      </c>
      <c r="F145" s="89" t="s">
        <v>153</v>
      </c>
      <c r="G145" s="90" t="s">
        <v>84</v>
      </c>
      <c r="H145" s="91">
        <v>42</v>
      </c>
      <c r="I145" s="92"/>
      <c r="J145" s="93">
        <f t="shared" si="10"/>
        <v>0</v>
      </c>
      <c r="K145" s="94"/>
      <c r="L145" s="9"/>
      <c r="M145" s="95" t="s">
        <v>10</v>
      </c>
      <c r="N145" s="96" t="s">
        <v>30</v>
      </c>
      <c r="P145" s="97">
        <f t="shared" si="11"/>
        <v>0</v>
      </c>
      <c r="Q145" s="97">
        <v>4.9094000000000004E-4</v>
      </c>
      <c r="R145" s="97">
        <f t="shared" si="12"/>
        <v>2.0619480000000003E-2</v>
      </c>
      <c r="S145" s="97">
        <v>0</v>
      </c>
      <c r="T145" s="98">
        <f t="shared" si="13"/>
        <v>0</v>
      </c>
      <c r="AR145" s="99" t="s">
        <v>85</v>
      </c>
      <c r="AT145" s="99" t="s">
        <v>81</v>
      </c>
      <c r="AU145" s="99" t="s">
        <v>75</v>
      </c>
      <c r="AY145" s="1" t="s">
        <v>76</v>
      </c>
      <c r="BE145" s="100">
        <f t="shared" si="14"/>
        <v>0</v>
      </c>
      <c r="BF145" s="100">
        <f t="shared" si="15"/>
        <v>0</v>
      </c>
      <c r="BG145" s="100">
        <f t="shared" si="16"/>
        <v>0</v>
      </c>
      <c r="BH145" s="100">
        <f t="shared" si="17"/>
        <v>0</v>
      </c>
      <c r="BI145" s="100">
        <f t="shared" si="18"/>
        <v>0</v>
      </c>
      <c r="BJ145" s="1" t="s">
        <v>75</v>
      </c>
      <c r="BK145" s="100">
        <f t="shared" si="19"/>
        <v>0</v>
      </c>
      <c r="BL145" s="1" t="s">
        <v>85</v>
      </c>
      <c r="BM145" s="99" t="s">
        <v>154</v>
      </c>
    </row>
    <row r="146" spans="2:65" s="8" customFormat="1" ht="33" customHeight="1" x14ac:dyDescent="0.2">
      <c r="B146" s="86"/>
      <c r="C146" s="87" t="s">
        <v>155</v>
      </c>
      <c r="D146" s="87" t="s">
        <v>81</v>
      </c>
      <c r="E146" s="88" t="s">
        <v>156</v>
      </c>
      <c r="F146" s="89" t="s">
        <v>157</v>
      </c>
      <c r="G146" s="90" t="s">
        <v>84</v>
      </c>
      <c r="H146" s="91">
        <v>3</v>
      </c>
      <c r="I146" s="92"/>
      <c r="J146" s="93">
        <f t="shared" si="10"/>
        <v>0</v>
      </c>
      <c r="K146" s="94"/>
      <c r="L146" s="9"/>
      <c r="M146" s="95" t="s">
        <v>10</v>
      </c>
      <c r="N146" s="96" t="s">
        <v>30</v>
      </c>
      <c r="P146" s="97">
        <f t="shared" si="11"/>
        <v>0</v>
      </c>
      <c r="Q146" s="97">
        <v>5.9000000000000003E-4</v>
      </c>
      <c r="R146" s="97">
        <f t="shared" si="12"/>
        <v>1.7700000000000001E-3</v>
      </c>
      <c r="S146" s="97">
        <v>0</v>
      </c>
      <c r="T146" s="98">
        <f t="shared" si="13"/>
        <v>0</v>
      </c>
      <c r="AR146" s="99" t="s">
        <v>85</v>
      </c>
      <c r="AT146" s="99" t="s">
        <v>81</v>
      </c>
      <c r="AU146" s="99" t="s">
        <v>75</v>
      </c>
      <c r="AY146" s="1" t="s">
        <v>76</v>
      </c>
      <c r="BE146" s="100">
        <f t="shared" si="14"/>
        <v>0</v>
      </c>
      <c r="BF146" s="100">
        <f t="shared" si="15"/>
        <v>0</v>
      </c>
      <c r="BG146" s="100">
        <f t="shared" si="16"/>
        <v>0</v>
      </c>
      <c r="BH146" s="100">
        <f t="shared" si="17"/>
        <v>0</v>
      </c>
      <c r="BI146" s="100">
        <f t="shared" si="18"/>
        <v>0</v>
      </c>
      <c r="BJ146" s="1" t="s">
        <v>75</v>
      </c>
      <c r="BK146" s="100">
        <f t="shared" si="19"/>
        <v>0</v>
      </c>
      <c r="BL146" s="1" t="s">
        <v>85</v>
      </c>
      <c r="BM146" s="99" t="s">
        <v>158</v>
      </c>
    </row>
    <row r="147" spans="2:65" s="8" customFormat="1" ht="24.2" customHeight="1" x14ac:dyDescent="0.2">
      <c r="B147" s="86"/>
      <c r="C147" s="87" t="s">
        <v>159</v>
      </c>
      <c r="D147" s="87" t="s">
        <v>81</v>
      </c>
      <c r="E147" s="88" t="s">
        <v>160</v>
      </c>
      <c r="F147" s="89" t="s">
        <v>161</v>
      </c>
      <c r="G147" s="90" t="s">
        <v>84</v>
      </c>
      <c r="H147" s="91">
        <v>37</v>
      </c>
      <c r="I147" s="92"/>
      <c r="J147" s="93">
        <f t="shared" si="10"/>
        <v>0</v>
      </c>
      <c r="K147" s="94"/>
      <c r="L147" s="9"/>
      <c r="M147" s="95" t="s">
        <v>10</v>
      </c>
      <c r="N147" s="96" t="s">
        <v>30</v>
      </c>
      <c r="P147" s="97">
        <f t="shared" si="11"/>
        <v>0</v>
      </c>
      <c r="Q147" s="97">
        <v>1.1100000000000001E-3</v>
      </c>
      <c r="R147" s="97">
        <f t="shared" si="12"/>
        <v>4.1070000000000002E-2</v>
      </c>
      <c r="S147" s="97">
        <v>0</v>
      </c>
      <c r="T147" s="98">
        <f t="shared" si="13"/>
        <v>0</v>
      </c>
      <c r="AR147" s="99" t="s">
        <v>85</v>
      </c>
      <c r="AT147" s="99" t="s">
        <v>81</v>
      </c>
      <c r="AU147" s="99" t="s">
        <v>75</v>
      </c>
      <c r="AY147" s="1" t="s">
        <v>76</v>
      </c>
      <c r="BE147" s="100">
        <f t="shared" si="14"/>
        <v>0</v>
      </c>
      <c r="BF147" s="100">
        <f t="shared" si="15"/>
        <v>0</v>
      </c>
      <c r="BG147" s="100">
        <f t="shared" si="16"/>
        <v>0</v>
      </c>
      <c r="BH147" s="100">
        <f t="shared" si="17"/>
        <v>0</v>
      </c>
      <c r="BI147" s="100">
        <f t="shared" si="18"/>
        <v>0</v>
      </c>
      <c r="BJ147" s="1" t="s">
        <v>75</v>
      </c>
      <c r="BK147" s="100">
        <f t="shared" si="19"/>
        <v>0</v>
      </c>
      <c r="BL147" s="1" t="s">
        <v>85</v>
      </c>
      <c r="BM147" s="99" t="s">
        <v>162</v>
      </c>
    </row>
    <row r="148" spans="2:65" s="8" customFormat="1" ht="24.2" customHeight="1" x14ac:dyDescent="0.2">
      <c r="B148" s="86"/>
      <c r="C148" s="87" t="s">
        <v>163</v>
      </c>
      <c r="D148" s="87" t="s">
        <v>81</v>
      </c>
      <c r="E148" s="88" t="s">
        <v>164</v>
      </c>
      <c r="F148" s="89" t="s">
        <v>165</v>
      </c>
      <c r="G148" s="90" t="s">
        <v>84</v>
      </c>
      <c r="H148" s="91">
        <v>82</v>
      </c>
      <c r="I148" s="92"/>
      <c r="J148" s="93">
        <f t="shared" si="10"/>
        <v>0</v>
      </c>
      <c r="K148" s="94"/>
      <c r="L148" s="9"/>
      <c r="M148" s="95" t="s">
        <v>10</v>
      </c>
      <c r="N148" s="96" t="s">
        <v>30</v>
      </c>
      <c r="P148" s="97">
        <f t="shared" si="11"/>
        <v>0</v>
      </c>
      <c r="Q148" s="97">
        <v>0</v>
      </c>
      <c r="R148" s="97">
        <f t="shared" si="12"/>
        <v>0</v>
      </c>
      <c r="S148" s="97">
        <v>0</v>
      </c>
      <c r="T148" s="98">
        <f t="shared" si="13"/>
        <v>0</v>
      </c>
      <c r="AR148" s="99" t="s">
        <v>85</v>
      </c>
      <c r="AT148" s="99" t="s">
        <v>81</v>
      </c>
      <c r="AU148" s="99" t="s">
        <v>75</v>
      </c>
      <c r="AY148" s="1" t="s">
        <v>76</v>
      </c>
      <c r="BE148" s="100">
        <f t="shared" si="14"/>
        <v>0</v>
      </c>
      <c r="BF148" s="100">
        <f t="shared" si="15"/>
        <v>0</v>
      </c>
      <c r="BG148" s="100">
        <f t="shared" si="16"/>
        <v>0</v>
      </c>
      <c r="BH148" s="100">
        <f t="shared" si="17"/>
        <v>0</v>
      </c>
      <c r="BI148" s="100">
        <f t="shared" si="18"/>
        <v>0</v>
      </c>
      <c r="BJ148" s="1" t="s">
        <v>75</v>
      </c>
      <c r="BK148" s="100">
        <f t="shared" si="19"/>
        <v>0</v>
      </c>
      <c r="BL148" s="1" t="s">
        <v>85</v>
      </c>
      <c r="BM148" s="99" t="s">
        <v>166</v>
      </c>
    </row>
    <row r="149" spans="2:65" s="8" customFormat="1" ht="21.75" customHeight="1" x14ac:dyDescent="0.2">
      <c r="B149" s="86"/>
      <c r="C149" s="101" t="s">
        <v>167</v>
      </c>
      <c r="D149" s="101" t="s">
        <v>88</v>
      </c>
      <c r="E149" s="102" t="s">
        <v>168</v>
      </c>
      <c r="F149" s="103" t="s">
        <v>169</v>
      </c>
      <c r="G149" s="104" t="s">
        <v>84</v>
      </c>
      <c r="H149" s="105">
        <v>82</v>
      </c>
      <c r="I149" s="106"/>
      <c r="J149" s="107">
        <f t="shared" si="10"/>
        <v>0</v>
      </c>
      <c r="K149" s="108"/>
      <c r="L149" s="109"/>
      <c r="M149" s="110" t="s">
        <v>10</v>
      </c>
      <c r="N149" s="111" t="s">
        <v>30</v>
      </c>
      <c r="P149" s="97">
        <f t="shared" si="11"/>
        <v>0</v>
      </c>
      <c r="Q149" s="97">
        <v>6.8000000000000005E-4</v>
      </c>
      <c r="R149" s="97">
        <f t="shared" si="12"/>
        <v>5.5760000000000004E-2</v>
      </c>
      <c r="S149" s="97">
        <v>0</v>
      </c>
      <c r="T149" s="98">
        <f t="shared" si="13"/>
        <v>0</v>
      </c>
      <c r="AR149" s="99" t="s">
        <v>91</v>
      </c>
      <c r="AT149" s="99" t="s">
        <v>88</v>
      </c>
      <c r="AU149" s="99" t="s">
        <v>75</v>
      </c>
      <c r="AY149" s="1" t="s">
        <v>76</v>
      </c>
      <c r="BE149" s="100">
        <f t="shared" si="14"/>
        <v>0</v>
      </c>
      <c r="BF149" s="100">
        <f t="shared" si="15"/>
        <v>0</v>
      </c>
      <c r="BG149" s="100">
        <f t="shared" si="16"/>
        <v>0</v>
      </c>
      <c r="BH149" s="100">
        <f t="shared" si="17"/>
        <v>0</v>
      </c>
      <c r="BI149" s="100">
        <f t="shared" si="18"/>
        <v>0</v>
      </c>
      <c r="BJ149" s="1" t="s">
        <v>75</v>
      </c>
      <c r="BK149" s="100">
        <f t="shared" si="19"/>
        <v>0</v>
      </c>
      <c r="BL149" s="1" t="s">
        <v>85</v>
      </c>
      <c r="BM149" s="99" t="s">
        <v>170</v>
      </c>
    </row>
    <row r="150" spans="2:65" s="8" customFormat="1" ht="24.2" customHeight="1" x14ac:dyDescent="0.2">
      <c r="B150" s="86"/>
      <c r="C150" s="87" t="s">
        <v>171</v>
      </c>
      <c r="D150" s="87" t="s">
        <v>81</v>
      </c>
      <c r="E150" s="88" t="s">
        <v>172</v>
      </c>
      <c r="F150" s="89" t="s">
        <v>173</v>
      </c>
      <c r="G150" s="90" t="s">
        <v>84</v>
      </c>
      <c r="H150" s="91">
        <v>90</v>
      </c>
      <c r="I150" s="92"/>
      <c r="J150" s="93">
        <f t="shared" si="10"/>
        <v>0</v>
      </c>
      <c r="K150" s="94"/>
      <c r="L150" s="9"/>
      <c r="M150" s="95" t="s">
        <v>10</v>
      </c>
      <c r="N150" s="96" t="s">
        <v>30</v>
      </c>
      <c r="P150" s="97">
        <f t="shared" si="11"/>
        <v>0</v>
      </c>
      <c r="Q150" s="97">
        <v>0</v>
      </c>
      <c r="R150" s="97">
        <f t="shared" si="12"/>
        <v>0</v>
      </c>
      <c r="S150" s="97">
        <v>0</v>
      </c>
      <c r="T150" s="98">
        <f t="shared" si="13"/>
        <v>0</v>
      </c>
      <c r="AR150" s="99" t="s">
        <v>85</v>
      </c>
      <c r="AT150" s="99" t="s">
        <v>81</v>
      </c>
      <c r="AU150" s="99" t="s">
        <v>75</v>
      </c>
      <c r="AY150" s="1" t="s">
        <v>76</v>
      </c>
      <c r="BE150" s="100">
        <f t="shared" si="14"/>
        <v>0</v>
      </c>
      <c r="BF150" s="100">
        <f t="shared" si="15"/>
        <v>0</v>
      </c>
      <c r="BG150" s="100">
        <f t="shared" si="16"/>
        <v>0</v>
      </c>
      <c r="BH150" s="100">
        <f t="shared" si="17"/>
        <v>0</v>
      </c>
      <c r="BI150" s="100">
        <f t="shared" si="18"/>
        <v>0</v>
      </c>
      <c r="BJ150" s="1" t="s">
        <v>75</v>
      </c>
      <c r="BK150" s="100">
        <f t="shared" si="19"/>
        <v>0</v>
      </c>
      <c r="BL150" s="1" t="s">
        <v>85</v>
      </c>
      <c r="BM150" s="99" t="s">
        <v>174</v>
      </c>
    </row>
    <row r="151" spans="2:65" s="8" customFormat="1" ht="24.2" customHeight="1" x14ac:dyDescent="0.2">
      <c r="B151" s="86"/>
      <c r="C151" s="101" t="s">
        <v>175</v>
      </c>
      <c r="D151" s="101" t="s">
        <v>88</v>
      </c>
      <c r="E151" s="102" t="s">
        <v>176</v>
      </c>
      <c r="F151" s="103" t="s">
        <v>177</v>
      </c>
      <c r="G151" s="104" t="s">
        <v>84</v>
      </c>
      <c r="H151" s="105">
        <v>90</v>
      </c>
      <c r="I151" s="106"/>
      <c r="J151" s="107">
        <f t="shared" si="10"/>
        <v>0</v>
      </c>
      <c r="K151" s="108"/>
      <c r="L151" s="109"/>
      <c r="M151" s="110" t="s">
        <v>10</v>
      </c>
      <c r="N151" s="111" t="s">
        <v>30</v>
      </c>
      <c r="P151" s="97">
        <f t="shared" si="11"/>
        <v>0</v>
      </c>
      <c r="Q151" s="97">
        <v>1.4400000000000001E-3</v>
      </c>
      <c r="R151" s="97">
        <f t="shared" si="12"/>
        <v>0.12960000000000002</v>
      </c>
      <c r="S151" s="97">
        <v>0</v>
      </c>
      <c r="T151" s="98">
        <f t="shared" si="13"/>
        <v>0</v>
      </c>
      <c r="AR151" s="99" t="s">
        <v>91</v>
      </c>
      <c r="AT151" s="99" t="s">
        <v>88</v>
      </c>
      <c r="AU151" s="99" t="s">
        <v>75</v>
      </c>
      <c r="AY151" s="1" t="s">
        <v>76</v>
      </c>
      <c r="BE151" s="100">
        <f t="shared" si="14"/>
        <v>0</v>
      </c>
      <c r="BF151" s="100">
        <f t="shared" si="15"/>
        <v>0</v>
      </c>
      <c r="BG151" s="100">
        <f t="shared" si="16"/>
        <v>0</v>
      </c>
      <c r="BH151" s="100">
        <f t="shared" si="17"/>
        <v>0</v>
      </c>
      <c r="BI151" s="100">
        <f t="shared" si="18"/>
        <v>0</v>
      </c>
      <c r="BJ151" s="1" t="s">
        <v>75</v>
      </c>
      <c r="BK151" s="100">
        <f t="shared" si="19"/>
        <v>0</v>
      </c>
      <c r="BL151" s="1" t="s">
        <v>85</v>
      </c>
      <c r="BM151" s="99" t="s">
        <v>178</v>
      </c>
    </row>
    <row r="152" spans="2:65" s="8" customFormat="1" ht="24.2" customHeight="1" x14ac:dyDescent="0.2">
      <c r="B152" s="86"/>
      <c r="C152" s="87" t="s">
        <v>179</v>
      </c>
      <c r="D152" s="87" t="s">
        <v>81</v>
      </c>
      <c r="E152" s="88" t="s">
        <v>180</v>
      </c>
      <c r="F152" s="89" t="s">
        <v>181</v>
      </c>
      <c r="G152" s="90" t="s">
        <v>182</v>
      </c>
      <c r="H152" s="91">
        <v>29</v>
      </c>
      <c r="I152" s="92"/>
      <c r="J152" s="93">
        <f t="shared" si="10"/>
        <v>0</v>
      </c>
      <c r="K152" s="94"/>
      <c r="L152" s="9"/>
      <c r="M152" s="95" t="s">
        <v>10</v>
      </c>
      <c r="N152" s="96" t="s">
        <v>30</v>
      </c>
      <c r="P152" s="97">
        <f t="shared" si="11"/>
        <v>0</v>
      </c>
      <c r="Q152" s="97">
        <v>0</v>
      </c>
      <c r="R152" s="97">
        <f t="shared" si="12"/>
        <v>0</v>
      </c>
      <c r="S152" s="97">
        <v>0</v>
      </c>
      <c r="T152" s="98">
        <f t="shared" si="13"/>
        <v>0</v>
      </c>
      <c r="AR152" s="99" t="s">
        <v>85</v>
      </c>
      <c r="AT152" s="99" t="s">
        <v>81</v>
      </c>
      <c r="AU152" s="99" t="s">
        <v>75</v>
      </c>
      <c r="AY152" s="1" t="s">
        <v>76</v>
      </c>
      <c r="BE152" s="100">
        <f t="shared" si="14"/>
        <v>0</v>
      </c>
      <c r="BF152" s="100">
        <f t="shared" si="15"/>
        <v>0</v>
      </c>
      <c r="BG152" s="100">
        <f t="shared" si="16"/>
        <v>0</v>
      </c>
      <c r="BH152" s="100">
        <f t="shared" si="17"/>
        <v>0</v>
      </c>
      <c r="BI152" s="100">
        <f t="shared" si="18"/>
        <v>0</v>
      </c>
      <c r="BJ152" s="1" t="s">
        <v>75</v>
      </c>
      <c r="BK152" s="100">
        <f t="shared" si="19"/>
        <v>0</v>
      </c>
      <c r="BL152" s="1" t="s">
        <v>85</v>
      </c>
      <c r="BM152" s="99" t="s">
        <v>183</v>
      </c>
    </row>
    <row r="153" spans="2:65" s="8" customFormat="1" ht="24.2" customHeight="1" x14ac:dyDescent="0.2">
      <c r="B153" s="86"/>
      <c r="C153" s="101" t="s">
        <v>184</v>
      </c>
      <c r="D153" s="101" t="s">
        <v>88</v>
      </c>
      <c r="E153" s="102" t="s">
        <v>185</v>
      </c>
      <c r="F153" s="103" t="s">
        <v>186</v>
      </c>
      <c r="G153" s="104" t="s">
        <v>182</v>
      </c>
      <c r="H153" s="105">
        <v>7</v>
      </c>
      <c r="I153" s="106"/>
      <c r="J153" s="107">
        <f t="shared" si="10"/>
        <v>0</v>
      </c>
      <c r="K153" s="108"/>
      <c r="L153" s="109"/>
      <c r="M153" s="110" t="s">
        <v>10</v>
      </c>
      <c r="N153" s="111" t="s">
        <v>30</v>
      </c>
      <c r="P153" s="97">
        <f t="shared" si="11"/>
        <v>0</v>
      </c>
      <c r="Q153" s="97">
        <v>2.3000000000000001E-4</v>
      </c>
      <c r="R153" s="97">
        <f t="shared" si="12"/>
        <v>1.6100000000000001E-3</v>
      </c>
      <c r="S153" s="97">
        <v>0</v>
      </c>
      <c r="T153" s="98">
        <f t="shared" si="13"/>
        <v>0</v>
      </c>
      <c r="AR153" s="99" t="s">
        <v>91</v>
      </c>
      <c r="AT153" s="99" t="s">
        <v>88</v>
      </c>
      <c r="AU153" s="99" t="s">
        <v>75</v>
      </c>
      <c r="AY153" s="1" t="s">
        <v>76</v>
      </c>
      <c r="BE153" s="100">
        <f t="shared" si="14"/>
        <v>0</v>
      </c>
      <c r="BF153" s="100">
        <f t="shared" si="15"/>
        <v>0</v>
      </c>
      <c r="BG153" s="100">
        <f t="shared" si="16"/>
        <v>0</v>
      </c>
      <c r="BH153" s="100">
        <f t="shared" si="17"/>
        <v>0</v>
      </c>
      <c r="BI153" s="100">
        <f t="shared" si="18"/>
        <v>0</v>
      </c>
      <c r="BJ153" s="1" t="s">
        <v>75</v>
      </c>
      <c r="BK153" s="100">
        <f t="shared" si="19"/>
        <v>0</v>
      </c>
      <c r="BL153" s="1" t="s">
        <v>85</v>
      </c>
      <c r="BM153" s="99" t="s">
        <v>187</v>
      </c>
    </row>
    <row r="154" spans="2:65" s="8" customFormat="1" ht="24.2" customHeight="1" x14ac:dyDescent="0.2">
      <c r="B154" s="86"/>
      <c r="C154" s="101" t="s">
        <v>188</v>
      </c>
      <c r="D154" s="101" t="s">
        <v>88</v>
      </c>
      <c r="E154" s="102" t="s">
        <v>189</v>
      </c>
      <c r="F154" s="103" t="s">
        <v>190</v>
      </c>
      <c r="G154" s="104" t="s">
        <v>182</v>
      </c>
      <c r="H154" s="105">
        <v>7</v>
      </c>
      <c r="I154" s="106"/>
      <c r="J154" s="107">
        <f t="shared" si="10"/>
        <v>0</v>
      </c>
      <c r="K154" s="108"/>
      <c r="L154" s="109"/>
      <c r="M154" s="110" t="s">
        <v>10</v>
      </c>
      <c r="N154" s="111" t="s">
        <v>30</v>
      </c>
      <c r="P154" s="97">
        <f t="shared" si="11"/>
        <v>0</v>
      </c>
      <c r="Q154" s="97">
        <v>3.2000000000000003E-4</v>
      </c>
      <c r="R154" s="97">
        <f t="shared" si="12"/>
        <v>2.2400000000000002E-3</v>
      </c>
      <c r="S154" s="97">
        <v>0</v>
      </c>
      <c r="T154" s="98">
        <f t="shared" si="13"/>
        <v>0</v>
      </c>
      <c r="AR154" s="99" t="s">
        <v>91</v>
      </c>
      <c r="AT154" s="99" t="s">
        <v>88</v>
      </c>
      <c r="AU154" s="99" t="s">
        <v>75</v>
      </c>
      <c r="AY154" s="1" t="s">
        <v>76</v>
      </c>
      <c r="BE154" s="100">
        <f t="shared" si="14"/>
        <v>0</v>
      </c>
      <c r="BF154" s="100">
        <f t="shared" si="15"/>
        <v>0</v>
      </c>
      <c r="BG154" s="100">
        <f t="shared" si="16"/>
        <v>0</v>
      </c>
      <c r="BH154" s="100">
        <f t="shared" si="17"/>
        <v>0</v>
      </c>
      <c r="BI154" s="100">
        <f t="shared" si="18"/>
        <v>0</v>
      </c>
      <c r="BJ154" s="1" t="s">
        <v>75</v>
      </c>
      <c r="BK154" s="100">
        <f t="shared" si="19"/>
        <v>0</v>
      </c>
      <c r="BL154" s="1" t="s">
        <v>85</v>
      </c>
      <c r="BM154" s="99" t="s">
        <v>191</v>
      </c>
    </row>
    <row r="155" spans="2:65" s="8" customFormat="1" ht="21.75" customHeight="1" x14ac:dyDescent="0.2">
      <c r="B155" s="86"/>
      <c r="C155" s="101" t="s">
        <v>192</v>
      </c>
      <c r="D155" s="101" t="s">
        <v>88</v>
      </c>
      <c r="E155" s="102" t="s">
        <v>193</v>
      </c>
      <c r="F155" s="103" t="s">
        <v>194</v>
      </c>
      <c r="G155" s="104" t="s">
        <v>182</v>
      </c>
      <c r="H155" s="105">
        <v>1</v>
      </c>
      <c r="I155" s="106"/>
      <c r="J155" s="107">
        <f t="shared" si="10"/>
        <v>0</v>
      </c>
      <c r="K155" s="108"/>
      <c r="L155" s="109"/>
      <c r="M155" s="110" t="s">
        <v>10</v>
      </c>
      <c r="N155" s="111" t="s">
        <v>30</v>
      </c>
      <c r="P155" s="97">
        <f t="shared" si="11"/>
        <v>0</v>
      </c>
      <c r="Q155" s="97">
        <v>2.3000000000000001E-4</v>
      </c>
      <c r="R155" s="97">
        <f t="shared" si="12"/>
        <v>2.3000000000000001E-4</v>
      </c>
      <c r="S155" s="97">
        <v>0</v>
      </c>
      <c r="T155" s="98">
        <f t="shared" si="13"/>
        <v>0</v>
      </c>
      <c r="AR155" s="99" t="s">
        <v>91</v>
      </c>
      <c r="AT155" s="99" t="s">
        <v>88</v>
      </c>
      <c r="AU155" s="99" t="s">
        <v>75</v>
      </c>
      <c r="AY155" s="1" t="s">
        <v>76</v>
      </c>
      <c r="BE155" s="100">
        <f t="shared" si="14"/>
        <v>0</v>
      </c>
      <c r="BF155" s="100">
        <f t="shared" si="15"/>
        <v>0</v>
      </c>
      <c r="BG155" s="100">
        <f t="shared" si="16"/>
        <v>0</v>
      </c>
      <c r="BH155" s="100">
        <f t="shared" si="17"/>
        <v>0</v>
      </c>
      <c r="BI155" s="100">
        <f t="shared" si="18"/>
        <v>0</v>
      </c>
      <c r="BJ155" s="1" t="s">
        <v>75</v>
      </c>
      <c r="BK155" s="100">
        <f t="shared" si="19"/>
        <v>0</v>
      </c>
      <c r="BL155" s="1" t="s">
        <v>85</v>
      </c>
      <c r="BM155" s="99" t="s">
        <v>195</v>
      </c>
    </row>
    <row r="156" spans="2:65" s="8" customFormat="1" ht="16.5" customHeight="1" x14ac:dyDescent="0.2">
      <c r="B156" s="86"/>
      <c r="C156" s="101" t="s">
        <v>196</v>
      </c>
      <c r="D156" s="101" t="s">
        <v>88</v>
      </c>
      <c r="E156" s="102" t="s">
        <v>197</v>
      </c>
      <c r="F156" s="103" t="s">
        <v>198</v>
      </c>
      <c r="G156" s="104" t="s">
        <v>182</v>
      </c>
      <c r="H156" s="105">
        <v>3</v>
      </c>
      <c r="I156" s="106"/>
      <c r="J156" s="107">
        <f t="shared" si="10"/>
        <v>0</v>
      </c>
      <c r="K156" s="108"/>
      <c r="L156" s="109"/>
      <c r="M156" s="110" t="s">
        <v>10</v>
      </c>
      <c r="N156" s="111" t="s">
        <v>30</v>
      </c>
      <c r="P156" s="97">
        <f t="shared" si="11"/>
        <v>0</v>
      </c>
      <c r="Q156" s="97">
        <v>1.9000000000000001E-4</v>
      </c>
      <c r="R156" s="97">
        <f t="shared" si="12"/>
        <v>5.6999999999999998E-4</v>
      </c>
      <c r="S156" s="97">
        <v>0</v>
      </c>
      <c r="T156" s="98">
        <f t="shared" si="13"/>
        <v>0</v>
      </c>
      <c r="AR156" s="99" t="s">
        <v>91</v>
      </c>
      <c r="AT156" s="99" t="s">
        <v>88</v>
      </c>
      <c r="AU156" s="99" t="s">
        <v>75</v>
      </c>
      <c r="AY156" s="1" t="s">
        <v>76</v>
      </c>
      <c r="BE156" s="100">
        <f t="shared" si="14"/>
        <v>0</v>
      </c>
      <c r="BF156" s="100">
        <f t="shared" si="15"/>
        <v>0</v>
      </c>
      <c r="BG156" s="100">
        <f t="shared" si="16"/>
        <v>0</v>
      </c>
      <c r="BH156" s="100">
        <f t="shared" si="17"/>
        <v>0</v>
      </c>
      <c r="BI156" s="100">
        <f t="shared" si="18"/>
        <v>0</v>
      </c>
      <c r="BJ156" s="1" t="s">
        <v>75</v>
      </c>
      <c r="BK156" s="100">
        <f t="shared" si="19"/>
        <v>0</v>
      </c>
      <c r="BL156" s="1" t="s">
        <v>85</v>
      </c>
      <c r="BM156" s="99" t="s">
        <v>199</v>
      </c>
    </row>
    <row r="157" spans="2:65" s="8" customFormat="1" ht="16.5" customHeight="1" x14ac:dyDescent="0.2">
      <c r="B157" s="86"/>
      <c r="C157" s="101" t="s">
        <v>200</v>
      </c>
      <c r="D157" s="101" t="s">
        <v>88</v>
      </c>
      <c r="E157" s="102" t="s">
        <v>201</v>
      </c>
      <c r="F157" s="103" t="s">
        <v>202</v>
      </c>
      <c r="G157" s="104" t="s">
        <v>182</v>
      </c>
      <c r="H157" s="105">
        <v>10</v>
      </c>
      <c r="I157" s="106"/>
      <c r="J157" s="107">
        <f t="shared" si="10"/>
        <v>0</v>
      </c>
      <c r="K157" s="108"/>
      <c r="L157" s="109"/>
      <c r="M157" s="110" t="s">
        <v>10</v>
      </c>
      <c r="N157" s="111" t="s">
        <v>30</v>
      </c>
      <c r="P157" s="97">
        <f t="shared" si="11"/>
        <v>0</v>
      </c>
      <c r="Q157" s="97">
        <v>1.7000000000000001E-4</v>
      </c>
      <c r="R157" s="97">
        <f t="shared" si="12"/>
        <v>1.7000000000000001E-3</v>
      </c>
      <c r="S157" s="97">
        <v>0</v>
      </c>
      <c r="T157" s="98">
        <f t="shared" si="13"/>
        <v>0</v>
      </c>
      <c r="AR157" s="99" t="s">
        <v>91</v>
      </c>
      <c r="AT157" s="99" t="s">
        <v>88</v>
      </c>
      <c r="AU157" s="99" t="s">
        <v>75</v>
      </c>
      <c r="AY157" s="1" t="s">
        <v>76</v>
      </c>
      <c r="BE157" s="100">
        <f t="shared" si="14"/>
        <v>0</v>
      </c>
      <c r="BF157" s="100">
        <f t="shared" si="15"/>
        <v>0</v>
      </c>
      <c r="BG157" s="100">
        <f t="shared" si="16"/>
        <v>0</v>
      </c>
      <c r="BH157" s="100">
        <f t="shared" si="17"/>
        <v>0</v>
      </c>
      <c r="BI157" s="100">
        <f t="shared" si="18"/>
        <v>0</v>
      </c>
      <c r="BJ157" s="1" t="s">
        <v>75</v>
      </c>
      <c r="BK157" s="100">
        <f t="shared" si="19"/>
        <v>0</v>
      </c>
      <c r="BL157" s="1" t="s">
        <v>85</v>
      </c>
      <c r="BM157" s="99" t="s">
        <v>203</v>
      </c>
    </row>
    <row r="158" spans="2:65" s="8" customFormat="1" ht="16.5" customHeight="1" x14ac:dyDescent="0.2">
      <c r="B158" s="86"/>
      <c r="C158" s="101" t="s">
        <v>204</v>
      </c>
      <c r="D158" s="101" t="s">
        <v>88</v>
      </c>
      <c r="E158" s="102" t="s">
        <v>205</v>
      </c>
      <c r="F158" s="103" t="s">
        <v>206</v>
      </c>
      <c r="G158" s="104" t="s">
        <v>182</v>
      </c>
      <c r="H158" s="105">
        <v>1</v>
      </c>
      <c r="I158" s="106"/>
      <c r="J158" s="107">
        <f t="shared" si="10"/>
        <v>0</v>
      </c>
      <c r="K158" s="108"/>
      <c r="L158" s="109"/>
      <c r="M158" s="110" t="s">
        <v>10</v>
      </c>
      <c r="N158" s="111" t="s">
        <v>30</v>
      </c>
      <c r="P158" s="97">
        <f t="shared" si="11"/>
        <v>0</v>
      </c>
      <c r="Q158" s="97">
        <v>1E-4</v>
      </c>
      <c r="R158" s="97">
        <f t="shared" si="12"/>
        <v>1E-4</v>
      </c>
      <c r="S158" s="97">
        <v>0</v>
      </c>
      <c r="T158" s="98">
        <f t="shared" si="13"/>
        <v>0</v>
      </c>
      <c r="AR158" s="99" t="s">
        <v>91</v>
      </c>
      <c r="AT158" s="99" t="s">
        <v>88</v>
      </c>
      <c r="AU158" s="99" t="s">
        <v>75</v>
      </c>
      <c r="AY158" s="1" t="s">
        <v>76</v>
      </c>
      <c r="BE158" s="100">
        <f t="shared" si="14"/>
        <v>0</v>
      </c>
      <c r="BF158" s="100">
        <f t="shared" si="15"/>
        <v>0</v>
      </c>
      <c r="BG158" s="100">
        <f t="shared" si="16"/>
        <v>0</v>
      </c>
      <c r="BH158" s="100">
        <f t="shared" si="17"/>
        <v>0</v>
      </c>
      <c r="BI158" s="100">
        <f t="shared" si="18"/>
        <v>0</v>
      </c>
      <c r="BJ158" s="1" t="s">
        <v>75</v>
      </c>
      <c r="BK158" s="100">
        <f t="shared" si="19"/>
        <v>0</v>
      </c>
      <c r="BL158" s="1" t="s">
        <v>85</v>
      </c>
      <c r="BM158" s="99" t="s">
        <v>207</v>
      </c>
    </row>
    <row r="159" spans="2:65" s="8" customFormat="1" ht="24.2" customHeight="1" x14ac:dyDescent="0.2">
      <c r="B159" s="86"/>
      <c r="C159" s="87" t="s">
        <v>208</v>
      </c>
      <c r="D159" s="87" t="s">
        <v>81</v>
      </c>
      <c r="E159" s="88" t="s">
        <v>209</v>
      </c>
      <c r="F159" s="89" t="s">
        <v>210</v>
      </c>
      <c r="G159" s="90" t="s">
        <v>182</v>
      </c>
      <c r="H159" s="91">
        <v>42</v>
      </c>
      <c r="I159" s="92"/>
      <c r="J159" s="93">
        <f t="shared" si="10"/>
        <v>0</v>
      </c>
      <c r="K159" s="94"/>
      <c r="L159" s="9"/>
      <c r="M159" s="95" t="s">
        <v>10</v>
      </c>
      <c r="N159" s="96" t="s">
        <v>30</v>
      </c>
      <c r="P159" s="97">
        <f t="shared" si="11"/>
        <v>0</v>
      </c>
      <c r="Q159" s="97">
        <v>0</v>
      </c>
      <c r="R159" s="97">
        <f t="shared" si="12"/>
        <v>0</v>
      </c>
      <c r="S159" s="97">
        <v>0</v>
      </c>
      <c r="T159" s="98">
        <f t="shared" si="13"/>
        <v>0</v>
      </c>
      <c r="AR159" s="99" t="s">
        <v>85</v>
      </c>
      <c r="AT159" s="99" t="s">
        <v>81</v>
      </c>
      <c r="AU159" s="99" t="s">
        <v>75</v>
      </c>
      <c r="AY159" s="1" t="s">
        <v>76</v>
      </c>
      <c r="BE159" s="100">
        <f t="shared" si="14"/>
        <v>0</v>
      </c>
      <c r="BF159" s="100">
        <f t="shared" si="15"/>
        <v>0</v>
      </c>
      <c r="BG159" s="100">
        <f t="shared" si="16"/>
        <v>0</v>
      </c>
      <c r="BH159" s="100">
        <f t="shared" si="17"/>
        <v>0</v>
      </c>
      <c r="BI159" s="100">
        <f t="shared" si="18"/>
        <v>0</v>
      </c>
      <c r="BJ159" s="1" t="s">
        <v>75</v>
      </c>
      <c r="BK159" s="100">
        <f t="shared" si="19"/>
        <v>0</v>
      </c>
      <c r="BL159" s="1" t="s">
        <v>85</v>
      </c>
      <c r="BM159" s="99" t="s">
        <v>211</v>
      </c>
    </row>
    <row r="160" spans="2:65" s="8" customFormat="1" ht="24.2" customHeight="1" x14ac:dyDescent="0.2">
      <c r="B160" s="86"/>
      <c r="C160" s="101" t="s">
        <v>212</v>
      </c>
      <c r="D160" s="101" t="s">
        <v>88</v>
      </c>
      <c r="E160" s="102" t="s">
        <v>213</v>
      </c>
      <c r="F160" s="103" t="s">
        <v>214</v>
      </c>
      <c r="G160" s="104" t="s">
        <v>182</v>
      </c>
      <c r="H160" s="105">
        <v>7</v>
      </c>
      <c r="I160" s="106"/>
      <c r="J160" s="107">
        <f t="shared" si="10"/>
        <v>0</v>
      </c>
      <c r="K160" s="108"/>
      <c r="L160" s="109"/>
      <c r="M160" s="110" t="s">
        <v>10</v>
      </c>
      <c r="N160" s="111" t="s">
        <v>30</v>
      </c>
      <c r="P160" s="97">
        <f t="shared" si="11"/>
        <v>0</v>
      </c>
      <c r="Q160" s="97">
        <v>7.1000000000000002E-4</v>
      </c>
      <c r="R160" s="97">
        <f t="shared" si="12"/>
        <v>4.9700000000000005E-3</v>
      </c>
      <c r="S160" s="97">
        <v>0</v>
      </c>
      <c r="T160" s="98">
        <f t="shared" si="13"/>
        <v>0</v>
      </c>
      <c r="AR160" s="99" t="s">
        <v>91</v>
      </c>
      <c r="AT160" s="99" t="s">
        <v>88</v>
      </c>
      <c r="AU160" s="99" t="s">
        <v>75</v>
      </c>
      <c r="AY160" s="1" t="s">
        <v>76</v>
      </c>
      <c r="BE160" s="100">
        <f t="shared" si="14"/>
        <v>0</v>
      </c>
      <c r="BF160" s="100">
        <f t="shared" si="15"/>
        <v>0</v>
      </c>
      <c r="BG160" s="100">
        <f t="shared" si="16"/>
        <v>0</v>
      </c>
      <c r="BH160" s="100">
        <f t="shared" si="17"/>
        <v>0</v>
      </c>
      <c r="BI160" s="100">
        <f t="shared" si="18"/>
        <v>0</v>
      </c>
      <c r="BJ160" s="1" t="s">
        <v>75</v>
      </c>
      <c r="BK160" s="100">
        <f t="shared" si="19"/>
        <v>0</v>
      </c>
      <c r="BL160" s="1" t="s">
        <v>85</v>
      </c>
      <c r="BM160" s="99" t="s">
        <v>215</v>
      </c>
    </row>
    <row r="161" spans="2:65" s="8" customFormat="1" ht="21.75" customHeight="1" x14ac:dyDescent="0.2">
      <c r="B161" s="86"/>
      <c r="C161" s="101" t="s">
        <v>216</v>
      </c>
      <c r="D161" s="101" t="s">
        <v>88</v>
      </c>
      <c r="E161" s="102" t="s">
        <v>217</v>
      </c>
      <c r="F161" s="103" t="s">
        <v>218</v>
      </c>
      <c r="G161" s="104" t="s">
        <v>182</v>
      </c>
      <c r="H161" s="105">
        <v>7</v>
      </c>
      <c r="I161" s="106"/>
      <c r="J161" s="107">
        <f t="shared" si="10"/>
        <v>0</v>
      </c>
      <c r="K161" s="108"/>
      <c r="L161" s="109"/>
      <c r="M161" s="110" t="s">
        <v>10</v>
      </c>
      <c r="N161" s="111" t="s">
        <v>30</v>
      </c>
      <c r="P161" s="97">
        <f t="shared" si="11"/>
        <v>0</v>
      </c>
      <c r="Q161" s="97">
        <v>2.5000000000000001E-4</v>
      </c>
      <c r="R161" s="97">
        <f t="shared" si="12"/>
        <v>1.75E-3</v>
      </c>
      <c r="S161" s="97">
        <v>0</v>
      </c>
      <c r="T161" s="98">
        <f t="shared" si="13"/>
        <v>0</v>
      </c>
      <c r="AR161" s="99" t="s">
        <v>91</v>
      </c>
      <c r="AT161" s="99" t="s">
        <v>88</v>
      </c>
      <c r="AU161" s="99" t="s">
        <v>75</v>
      </c>
      <c r="AY161" s="1" t="s">
        <v>76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1" t="s">
        <v>75</v>
      </c>
      <c r="BK161" s="100">
        <f t="shared" si="19"/>
        <v>0</v>
      </c>
      <c r="BL161" s="1" t="s">
        <v>85</v>
      </c>
      <c r="BM161" s="99" t="s">
        <v>219</v>
      </c>
    </row>
    <row r="162" spans="2:65" s="8" customFormat="1" ht="24.2" customHeight="1" x14ac:dyDescent="0.2">
      <c r="B162" s="86"/>
      <c r="C162" s="101" t="s">
        <v>220</v>
      </c>
      <c r="D162" s="101" t="s">
        <v>88</v>
      </c>
      <c r="E162" s="102" t="s">
        <v>221</v>
      </c>
      <c r="F162" s="103" t="s">
        <v>222</v>
      </c>
      <c r="G162" s="104" t="s">
        <v>182</v>
      </c>
      <c r="H162" s="105">
        <v>12</v>
      </c>
      <c r="I162" s="106"/>
      <c r="J162" s="107">
        <f t="shared" si="10"/>
        <v>0</v>
      </c>
      <c r="K162" s="108"/>
      <c r="L162" s="109"/>
      <c r="M162" s="110" t="s">
        <v>10</v>
      </c>
      <c r="N162" s="111" t="s">
        <v>30</v>
      </c>
      <c r="P162" s="97">
        <f t="shared" si="11"/>
        <v>0</v>
      </c>
      <c r="Q162" s="97">
        <v>5.5000000000000003E-4</v>
      </c>
      <c r="R162" s="97">
        <f t="shared" si="12"/>
        <v>6.6E-3</v>
      </c>
      <c r="S162" s="97">
        <v>0</v>
      </c>
      <c r="T162" s="98">
        <f t="shared" si="13"/>
        <v>0</v>
      </c>
      <c r="AR162" s="99" t="s">
        <v>91</v>
      </c>
      <c r="AT162" s="99" t="s">
        <v>88</v>
      </c>
      <c r="AU162" s="99" t="s">
        <v>75</v>
      </c>
      <c r="AY162" s="1" t="s">
        <v>76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1" t="s">
        <v>75</v>
      </c>
      <c r="BK162" s="100">
        <f t="shared" si="19"/>
        <v>0</v>
      </c>
      <c r="BL162" s="1" t="s">
        <v>85</v>
      </c>
      <c r="BM162" s="99" t="s">
        <v>223</v>
      </c>
    </row>
    <row r="163" spans="2:65" s="8" customFormat="1" ht="16.5" customHeight="1" x14ac:dyDescent="0.2">
      <c r="B163" s="86"/>
      <c r="C163" s="101" t="s">
        <v>224</v>
      </c>
      <c r="D163" s="101" t="s">
        <v>88</v>
      </c>
      <c r="E163" s="102" t="s">
        <v>225</v>
      </c>
      <c r="F163" s="103" t="s">
        <v>226</v>
      </c>
      <c r="G163" s="104" t="s">
        <v>182</v>
      </c>
      <c r="H163" s="105">
        <v>6</v>
      </c>
      <c r="I163" s="106"/>
      <c r="J163" s="107">
        <f t="shared" si="10"/>
        <v>0</v>
      </c>
      <c r="K163" s="108"/>
      <c r="L163" s="109"/>
      <c r="M163" s="110" t="s">
        <v>10</v>
      </c>
      <c r="N163" s="111" t="s">
        <v>30</v>
      </c>
      <c r="P163" s="97">
        <f t="shared" si="11"/>
        <v>0</v>
      </c>
      <c r="Q163" s="97">
        <v>5.1000000000000004E-4</v>
      </c>
      <c r="R163" s="97">
        <f t="shared" si="12"/>
        <v>3.0600000000000002E-3</v>
      </c>
      <c r="S163" s="97">
        <v>0</v>
      </c>
      <c r="T163" s="98">
        <f t="shared" si="13"/>
        <v>0</v>
      </c>
      <c r="AR163" s="99" t="s">
        <v>91</v>
      </c>
      <c r="AT163" s="99" t="s">
        <v>88</v>
      </c>
      <c r="AU163" s="99" t="s">
        <v>75</v>
      </c>
      <c r="AY163" s="1" t="s">
        <v>76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1" t="s">
        <v>75</v>
      </c>
      <c r="BK163" s="100">
        <f t="shared" si="19"/>
        <v>0</v>
      </c>
      <c r="BL163" s="1" t="s">
        <v>85</v>
      </c>
      <c r="BM163" s="99" t="s">
        <v>227</v>
      </c>
    </row>
    <row r="164" spans="2:65" s="8" customFormat="1" ht="16.5" customHeight="1" x14ac:dyDescent="0.2">
      <c r="B164" s="86"/>
      <c r="C164" s="101" t="s">
        <v>228</v>
      </c>
      <c r="D164" s="101" t="s">
        <v>88</v>
      </c>
      <c r="E164" s="102" t="s">
        <v>229</v>
      </c>
      <c r="F164" s="103" t="s">
        <v>230</v>
      </c>
      <c r="G164" s="104" t="s">
        <v>182</v>
      </c>
      <c r="H164" s="105">
        <v>7</v>
      </c>
      <c r="I164" s="106"/>
      <c r="J164" s="107">
        <f t="shared" si="10"/>
        <v>0</v>
      </c>
      <c r="K164" s="108"/>
      <c r="L164" s="109"/>
      <c r="M164" s="110" t="s">
        <v>10</v>
      </c>
      <c r="N164" s="111" t="s">
        <v>30</v>
      </c>
      <c r="P164" s="97">
        <f t="shared" si="11"/>
        <v>0</v>
      </c>
      <c r="Q164" s="97">
        <v>4.2999999999999999E-4</v>
      </c>
      <c r="R164" s="97">
        <f t="shared" si="12"/>
        <v>3.0100000000000001E-3</v>
      </c>
      <c r="S164" s="97">
        <v>0</v>
      </c>
      <c r="T164" s="98">
        <f t="shared" si="13"/>
        <v>0</v>
      </c>
      <c r="AR164" s="99" t="s">
        <v>91</v>
      </c>
      <c r="AT164" s="99" t="s">
        <v>88</v>
      </c>
      <c r="AU164" s="99" t="s">
        <v>75</v>
      </c>
      <c r="AY164" s="1" t="s">
        <v>76</v>
      </c>
      <c r="BE164" s="100">
        <f t="shared" si="14"/>
        <v>0</v>
      </c>
      <c r="BF164" s="100">
        <f t="shared" si="15"/>
        <v>0</v>
      </c>
      <c r="BG164" s="100">
        <f t="shared" si="16"/>
        <v>0</v>
      </c>
      <c r="BH164" s="100">
        <f t="shared" si="17"/>
        <v>0</v>
      </c>
      <c r="BI164" s="100">
        <f t="shared" si="18"/>
        <v>0</v>
      </c>
      <c r="BJ164" s="1" t="s">
        <v>75</v>
      </c>
      <c r="BK164" s="100">
        <f t="shared" si="19"/>
        <v>0</v>
      </c>
      <c r="BL164" s="1" t="s">
        <v>85</v>
      </c>
      <c r="BM164" s="99" t="s">
        <v>231</v>
      </c>
    </row>
    <row r="165" spans="2:65" s="8" customFormat="1" ht="16.5" customHeight="1" x14ac:dyDescent="0.2">
      <c r="B165" s="86"/>
      <c r="C165" s="101" t="s">
        <v>232</v>
      </c>
      <c r="D165" s="101" t="s">
        <v>88</v>
      </c>
      <c r="E165" s="102" t="s">
        <v>233</v>
      </c>
      <c r="F165" s="103" t="s">
        <v>234</v>
      </c>
      <c r="G165" s="104" t="s">
        <v>182</v>
      </c>
      <c r="H165" s="105">
        <v>2</v>
      </c>
      <c r="I165" s="106"/>
      <c r="J165" s="107">
        <f t="shared" si="10"/>
        <v>0</v>
      </c>
      <c r="K165" s="108"/>
      <c r="L165" s="109"/>
      <c r="M165" s="110" t="s">
        <v>10</v>
      </c>
      <c r="N165" s="111" t="s">
        <v>30</v>
      </c>
      <c r="P165" s="97">
        <f t="shared" si="11"/>
        <v>0</v>
      </c>
      <c r="Q165" s="97">
        <v>4.6000000000000001E-4</v>
      </c>
      <c r="R165" s="97">
        <f t="shared" si="12"/>
        <v>9.2000000000000003E-4</v>
      </c>
      <c r="S165" s="97">
        <v>0</v>
      </c>
      <c r="T165" s="98">
        <f t="shared" si="13"/>
        <v>0</v>
      </c>
      <c r="AR165" s="99" t="s">
        <v>91</v>
      </c>
      <c r="AT165" s="99" t="s">
        <v>88</v>
      </c>
      <c r="AU165" s="99" t="s">
        <v>75</v>
      </c>
      <c r="AY165" s="1" t="s">
        <v>76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1" t="s">
        <v>75</v>
      </c>
      <c r="BK165" s="100">
        <f t="shared" si="19"/>
        <v>0</v>
      </c>
      <c r="BL165" s="1" t="s">
        <v>85</v>
      </c>
      <c r="BM165" s="99" t="s">
        <v>235</v>
      </c>
    </row>
    <row r="166" spans="2:65" s="8" customFormat="1" ht="16.5" customHeight="1" x14ac:dyDescent="0.2">
      <c r="B166" s="86"/>
      <c r="C166" s="101" t="s">
        <v>236</v>
      </c>
      <c r="D166" s="101" t="s">
        <v>88</v>
      </c>
      <c r="E166" s="102" t="s">
        <v>237</v>
      </c>
      <c r="F166" s="103" t="s">
        <v>238</v>
      </c>
      <c r="G166" s="104" t="s">
        <v>182</v>
      </c>
      <c r="H166" s="105">
        <v>1</v>
      </c>
      <c r="I166" s="106"/>
      <c r="J166" s="107">
        <f t="shared" si="10"/>
        <v>0</v>
      </c>
      <c r="K166" s="108"/>
      <c r="L166" s="109"/>
      <c r="M166" s="110" t="s">
        <v>10</v>
      </c>
      <c r="N166" s="111" t="s">
        <v>30</v>
      </c>
      <c r="P166" s="97">
        <f t="shared" si="11"/>
        <v>0</v>
      </c>
      <c r="Q166" s="97">
        <v>4.2000000000000002E-4</v>
      </c>
      <c r="R166" s="97">
        <f t="shared" si="12"/>
        <v>4.2000000000000002E-4</v>
      </c>
      <c r="S166" s="97">
        <v>0</v>
      </c>
      <c r="T166" s="98">
        <f t="shared" si="13"/>
        <v>0</v>
      </c>
      <c r="AR166" s="99" t="s">
        <v>91</v>
      </c>
      <c r="AT166" s="99" t="s">
        <v>88</v>
      </c>
      <c r="AU166" s="99" t="s">
        <v>75</v>
      </c>
      <c r="AY166" s="1" t="s">
        <v>76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1" t="s">
        <v>75</v>
      </c>
      <c r="BK166" s="100">
        <f t="shared" si="19"/>
        <v>0</v>
      </c>
      <c r="BL166" s="1" t="s">
        <v>85</v>
      </c>
      <c r="BM166" s="99" t="s">
        <v>239</v>
      </c>
    </row>
    <row r="167" spans="2:65" s="8" customFormat="1" ht="24.2" customHeight="1" x14ac:dyDescent="0.2">
      <c r="B167" s="86"/>
      <c r="C167" s="87" t="s">
        <v>240</v>
      </c>
      <c r="D167" s="87" t="s">
        <v>81</v>
      </c>
      <c r="E167" s="88" t="s">
        <v>241</v>
      </c>
      <c r="F167" s="89" t="s">
        <v>242</v>
      </c>
      <c r="G167" s="90" t="s">
        <v>132</v>
      </c>
      <c r="H167" s="91"/>
      <c r="I167" s="92"/>
      <c r="J167" s="93">
        <f t="shared" si="10"/>
        <v>0</v>
      </c>
      <c r="K167" s="94"/>
      <c r="L167" s="9"/>
      <c r="M167" s="95" t="s">
        <v>10</v>
      </c>
      <c r="N167" s="96" t="s">
        <v>30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85</v>
      </c>
      <c r="AT167" s="99" t="s">
        <v>81</v>
      </c>
      <c r="AU167" s="99" t="s">
        <v>75</v>
      </c>
      <c r="AY167" s="1" t="s">
        <v>76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1" t="s">
        <v>75</v>
      </c>
      <c r="BK167" s="100">
        <f t="shared" si="19"/>
        <v>0</v>
      </c>
      <c r="BL167" s="1" t="s">
        <v>85</v>
      </c>
      <c r="BM167" s="99" t="s">
        <v>243</v>
      </c>
    </row>
    <row r="168" spans="2:65" s="8" customFormat="1" ht="24.2" customHeight="1" x14ac:dyDescent="0.2">
      <c r="B168" s="86"/>
      <c r="C168" s="87" t="s">
        <v>133</v>
      </c>
      <c r="D168" s="87" t="s">
        <v>81</v>
      </c>
      <c r="E168" s="88" t="s">
        <v>244</v>
      </c>
      <c r="F168" s="89" t="s">
        <v>245</v>
      </c>
      <c r="G168" s="90" t="s">
        <v>182</v>
      </c>
      <c r="H168" s="91">
        <v>72</v>
      </c>
      <c r="I168" s="92"/>
      <c r="J168" s="93">
        <f t="shared" si="10"/>
        <v>0</v>
      </c>
      <c r="K168" s="94"/>
      <c r="L168" s="9"/>
      <c r="M168" s="95" t="s">
        <v>10</v>
      </c>
      <c r="N168" s="96" t="s">
        <v>30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85</v>
      </c>
      <c r="AT168" s="99" t="s">
        <v>81</v>
      </c>
      <c r="AU168" s="99" t="s">
        <v>75</v>
      </c>
      <c r="AY168" s="1" t="s">
        <v>76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1" t="s">
        <v>75</v>
      </c>
      <c r="BK168" s="100">
        <f t="shared" si="19"/>
        <v>0</v>
      </c>
      <c r="BL168" s="1" t="s">
        <v>85</v>
      </c>
      <c r="BM168" s="99" t="s">
        <v>246</v>
      </c>
    </row>
    <row r="169" spans="2:65" s="8" customFormat="1" ht="24.2" customHeight="1" x14ac:dyDescent="0.2">
      <c r="B169" s="86"/>
      <c r="C169" s="87" t="s">
        <v>247</v>
      </c>
      <c r="D169" s="87" t="s">
        <v>81</v>
      </c>
      <c r="E169" s="88" t="s">
        <v>248</v>
      </c>
      <c r="F169" s="89" t="s">
        <v>249</v>
      </c>
      <c r="G169" s="90" t="s">
        <v>182</v>
      </c>
      <c r="H169" s="91">
        <v>15</v>
      </c>
      <c r="I169" s="92"/>
      <c r="J169" s="93">
        <f t="shared" si="10"/>
        <v>0</v>
      </c>
      <c r="K169" s="94"/>
      <c r="L169" s="9"/>
      <c r="M169" s="95" t="s">
        <v>10</v>
      </c>
      <c r="N169" s="96" t="s">
        <v>30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85</v>
      </c>
      <c r="AT169" s="99" t="s">
        <v>81</v>
      </c>
      <c r="AU169" s="99" t="s">
        <v>75</v>
      </c>
      <c r="AY169" s="1" t="s">
        <v>76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1" t="s">
        <v>75</v>
      </c>
      <c r="BK169" s="100">
        <f t="shared" si="19"/>
        <v>0</v>
      </c>
      <c r="BL169" s="1" t="s">
        <v>85</v>
      </c>
      <c r="BM169" s="99" t="s">
        <v>250</v>
      </c>
    </row>
    <row r="170" spans="2:65" s="8" customFormat="1" ht="24.2" customHeight="1" x14ac:dyDescent="0.2">
      <c r="B170" s="86"/>
      <c r="C170" s="87" t="s">
        <v>251</v>
      </c>
      <c r="D170" s="87" t="s">
        <v>81</v>
      </c>
      <c r="E170" s="88" t="s">
        <v>252</v>
      </c>
      <c r="F170" s="89" t="s">
        <v>253</v>
      </c>
      <c r="G170" s="90" t="s">
        <v>182</v>
      </c>
      <c r="H170" s="91">
        <v>4</v>
      </c>
      <c r="I170" s="92"/>
      <c r="J170" s="93">
        <f t="shared" si="10"/>
        <v>0</v>
      </c>
      <c r="K170" s="94"/>
      <c r="L170" s="9"/>
      <c r="M170" s="95" t="s">
        <v>10</v>
      </c>
      <c r="N170" s="96" t="s">
        <v>30</v>
      </c>
      <c r="P170" s="97">
        <f t="shared" si="11"/>
        <v>0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85</v>
      </c>
      <c r="AT170" s="99" t="s">
        <v>81</v>
      </c>
      <c r="AU170" s="99" t="s">
        <v>75</v>
      </c>
      <c r="AY170" s="1" t="s">
        <v>76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1" t="s">
        <v>75</v>
      </c>
      <c r="BK170" s="100">
        <f t="shared" si="19"/>
        <v>0</v>
      </c>
      <c r="BL170" s="1" t="s">
        <v>85</v>
      </c>
      <c r="BM170" s="99" t="s">
        <v>254</v>
      </c>
    </row>
    <row r="171" spans="2:65" s="8" customFormat="1" ht="24.2" customHeight="1" x14ac:dyDescent="0.2">
      <c r="B171" s="86"/>
      <c r="C171" s="87" t="s">
        <v>255</v>
      </c>
      <c r="D171" s="87" t="s">
        <v>81</v>
      </c>
      <c r="E171" s="88" t="s">
        <v>256</v>
      </c>
      <c r="F171" s="89" t="s">
        <v>257</v>
      </c>
      <c r="G171" s="90" t="s">
        <v>182</v>
      </c>
      <c r="H171" s="91">
        <v>37</v>
      </c>
      <c r="I171" s="92"/>
      <c r="J171" s="93">
        <f t="shared" si="10"/>
        <v>0</v>
      </c>
      <c r="K171" s="94"/>
      <c r="L171" s="9"/>
      <c r="M171" s="95" t="s">
        <v>10</v>
      </c>
      <c r="N171" s="96" t="s">
        <v>30</v>
      </c>
      <c r="P171" s="97">
        <f t="shared" si="11"/>
        <v>0</v>
      </c>
      <c r="Q171" s="97">
        <v>0</v>
      </c>
      <c r="R171" s="97">
        <f t="shared" si="12"/>
        <v>0</v>
      </c>
      <c r="S171" s="97">
        <v>0</v>
      </c>
      <c r="T171" s="98">
        <f t="shared" si="13"/>
        <v>0</v>
      </c>
      <c r="AR171" s="99" t="s">
        <v>85</v>
      </c>
      <c r="AT171" s="99" t="s">
        <v>81</v>
      </c>
      <c r="AU171" s="99" t="s">
        <v>75</v>
      </c>
      <c r="AY171" s="1" t="s">
        <v>76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1" t="s">
        <v>75</v>
      </c>
      <c r="BK171" s="100">
        <f t="shared" si="19"/>
        <v>0</v>
      </c>
      <c r="BL171" s="1" t="s">
        <v>85</v>
      </c>
      <c r="BM171" s="99" t="s">
        <v>258</v>
      </c>
    </row>
    <row r="172" spans="2:65" s="8" customFormat="1" ht="24.2" customHeight="1" x14ac:dyDescent="0.2">
      <c r="B172" s="86"/>
      <c r="C172" s="87" t="s">
        <v>259</v>
      </c>
      <c r="D172" s="87" t="s">
        <v>81</v>
      </c>
      <c r="E172" s="88" t="s">
        <v>260</v>
      </c>
      <c r="F172" s="89" t="s">
        <v>261</v>
      </c>
      <c r="G172" s="90" t="s">
        <v>182</v>
      </c>
      <c r="H172" s="91">
        <v>4</v>
      </c>
      <c r="I172" s="92"/>
      <c r="J172" s="93">
        <f t="shared" si="10"/>
        <v>0</v>
      </c>
      <c r="K172" s="94"/>
      <c r="L172" s="9"/>
      <c r="M172" s="95" t="s">
        <v>10</v>
      </c>
      <c r="N172" s="96" t="s">
        <v>30</v>
      </c>
      <c r="P172" s="97">
        <f t="shared" si="11"/>
        <v>0</v>
      </c>
      <c r="Q172" s="97">
        <v>3.6999999999999999E-4</v>
      </c>
      <c r="R172" s="97">
        <f t="shared" si="12"/>
        <v>1.48E-3</v>
      </c>
      <c r="S172" s="97">
        <v>0</v>
      </c>
      <c r="T172" s="98">
        <f t="shared" si="13"/>
        <v>0</v>
      </c>
      <c r="AR172" s="99" t="s">
        <v>85</v>
      </c>
      <c r="AT172" s="99" t="s">
        <v>81</v>
      </c>
      <c r="AU172" s="99" t="s">
        <v>75</v>
      </c>
      <c r="AY172" s="1" t="s">
        <v>76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1" t="s">
        <v>75</v>
      </c>
      <c r="BK172" s="100">
        <f t="shared" si="19"/>
        <v>0</v>
      </c>
      <c r="BL172" s="1" t="s">
        <v>85</v>
      </c>
      <c r="BM172" s="99" t="s">
        <v>262</v>
      </c>
    </row>
    <row r="173" spans="2:65" s="8" customFormat="1" ht="33" customHeight="1" x14ac:dyDescent="0.2">
      <c r="B173" s="86"/>
      <c r="C173" s="101" t="s">
        <v>263</v>
      </c>
      <c r="D173" s="101" t="s">
        <v>88</v>
      </c>
      <c r="E173" s="102" t="s">
        <v>264</v>
      </c>
      <c r="F173" s="103" t="s">
        <v>265</v>
      </c>
      <c r="G173" s="104" t="s">
        <v>182</v>
      </c>
      <c r="H173" s="105">
        <v>4</v>
      </c>
      <c r="I173" s="106"/>
      <c r="J173" s="107">
        <f t="shared" si="10"/>
        <v>0</v>
      </c>
      <c r="K173" s="108"/>
      <c r="L173" s="109"/>
      <c r="M173" s="110" t="s">
        <v>10</v>
      </c>
      <c r="N173" s="111" t="s">
        <v>30</v>
      </c>
      <c r="P173" s="97">
        <f t="shared" si="11"/>
        <v>0</v>
      </c>
      <c r="Q173" s="97">
        <v>5.5999999999999995E-4</v>
      </c>
      <c r="R173" s="97">
        <f t="shared" si="12"/>
        <v>2.2399999999999998E-3</v>
      </c>
      <c r="S173" s="97">
        <v>0</v>
      </c>
      <c r="T173" s="98">
        <f t="shared" si="13"/>
        <v>0</v>
      </c>
      <c r="AR173" s="99" t="s">
        <v>91</v>
      </c>
      <c r="AT173" s="99" t="s">
        <v>88</v>
      </c>
      <c r="AU173" s="99" t="s">
        <v>75</v>
      </c>
      <c r="AY173" s="1" t="s">
        <v>76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1" t="s">
        <v>75</v>
      </c>
      <c r="BK173" s="100">
        <f t="shared" si="19"/>
        <v>0</v>
      </c>
      <c r="BL173" s="1" t="s">
        <v>85</v>
      </c>
      <c r="BM173" s="99" t="s">
        <v>266</v>
      </c>
    </row>
    <row r="174" spans="2:65" s="8" customFormat="1" ht="21.75" customHeight="1" x14ac:dyDescent="0.2">
      <c r="B174" s="86"/>
      <c r="C174" s="87" t="s">
        <v>267</v>
      </c>
      <c r="D174" s="87" t="s">
        <v>81</v>
      </c>
      <c r="E174" s="88" t="s">
        <v>268</v>
      </c>
      <c r="F174" s="89" t="s">
        <v>269</v>
      </c>
      <c r="G174" s="90" t="s">
        <v>182</v>
      </c>
      <c r="H174" s="91">
        <v>7</v>
      </c>
      <c r="I174" s="92"/>
      <c r="J174" s="93">
        <f t="shared" si="10"/>
        <v>0</v>
      </c>
      <c r="K174" s="94"/>
      <c r="L174" s="9"/>
      <c r="M174" s="95" t="s">
        <v>10</v>
      </c>
      <c r="N174" s="96" t="s">
        <v>30</v>
      </c>
      <c r="P174" s="97">
        <f t="shared" si="11"/>
        <v>0</v>
      </c>
      <c r="Q174" s="97">
        <v>1.4999999999999999E-4</v>
      </c>
      <c r="R174" s="97">
        <f t="shared" si="12"/>
        <v>1.0499999999999999E-3</v>
      </c>
      <c r="S174" s="97">
        <v>0</v>
      </c>
      <c r="T174" s="98">
        <f t="shared" si="13"/>
        <v>0</v>
      </c>
      <c r="AR174" s="99" t="s">
        <v>85</v>
      </c>
      <c r="AT174" s="99" t="s">
        <v>81</v>
      </c>
      <c r="AU174" s="99" t="s">
        <v>75</v>
      </c>
      <c r="AY174" s="1" t="s">
        <v>76</v>
      </c>
      <c r="BE174" s="100">
        <f t="shared" si="14"/>
        <v>0</v>
      </c>
      <c r="BF174" s="100">
        <f t="shared" si="15"/>
        <v>0</v>
      </c>
      <c r="BG174" s="100">
        <f t="shared" si="16"/>
        <v>0</v>
      </c>
      <c r="BH174" s="100">
        <f t="shared" si="17"/>
        <v>0</v>
      </c>
      <c r="BI174" s="100">
        <f t="shared" si="18"/>
        <v>0</v>
      </c>
      <c r="BJ174" s="1" t="s">
        <v>75</v>
      </c>
      <c r="BK174" s="100">
        <f t="shared" si="19"/>
        <v>0</v>
      </c>
      <c r="BL174" s="1" t="s">
        <v>85</v>
      </c>
      <c r="BM174" s="99" t="s">
        <v>270</v>
      </c>
    </row>
    <row r="175" spans="2:65" s="8" customFormat="1" ht="24.2" customHeight="1" x14ac:dyDescent="0.2">
      <c r="B175" s="86"/>
      <c r="C175" s="87" t="s">
        <v>271</v>
      </c>
      <c r="D175" s="87" t="s">
        <v>81</v>
      </c>
      <c r="E175" s="88" t="s">
        <v>272</v>
      </c>
      <c r="F175" s="89" t="s">
        <v>273</v>
      </c>
      <c r="G175" s="90" t="s">
        <v>182</v>
      </c>
      <c r="H175" s="91">
        <v>7</v>
      </c>
      <c r="I175" s="92"/>
      <c r="J175" s="93">
        <f t="shared" si="10"/>
        <v>0</v>
      </c>
      <c r="K175" s="94"/>
      <c r="L175" s="9"/>
      <c r="M175" s="95" t="s">
        <v>10</v>
      </c>
      <c r="N175" s="96" t="s">
        <v>30</v>
      </c>
      <c r="P175" s="97">
        <f t="shared" si="11"/>
        <v>0</v>
      </c>
      <c r="Q175" s="97">
        <v>0</v>
      </c>
      <c r="R175" s="97">
        <f t="shared" si="12"/>
        <v>0</v>
      </c>
      <c r="S175" s="97">
        <v>0</v>
      </c>
      <c r="T175" s="98">
        <f t="shared" si="13"/>
        <v>0</v>
      </c>
      <c r="AR175" s="99" t="s">
        <v>85</v>
      </c>
      <c r="AT175" s="99" t="s">
        <v>81</v>
      </c>
      <c r="AU175" s="99" t="s">
        <v>75</v>
      </c>
      <c r="AY175" s="1" t="s">
        <v>76</v>
      </c>
      <c r="BE175" s="100">
        <f t="shared" si="14"/>
        <v>0</v>
      </c>
      <c r="BF175" s="100">
        <f t="shared" si="15"/>
        <v>0</v>
      </c>
      <c r="BG175" s="100">
        <f t="shared" si="16"/>
        <v>0</v>
      </c>
      <c r="BH175" s="100">
        <f t="shared" si="17"/>
        <v>0</v>
      </c>
      <c r="BI175" s="100">
        <f t="shared" si="18"/>
        <v>0</v>
      </c>
      <c r="BJ175" s="1" t="s">
        <v>75</v>
      </c>
      <c r="BK175" s="100">
        <f t="shared" si="19"/>
        <v>0</v>
      </c>
      <c r="BL175" s="1" t="s">
        <v>85</v>
      </c>
      <c r="BM175" s="99" t="s">
        <v>274</v>
      </c>
    </row>
    <row r="176" spans="2:65" s="8" customFormat="1" ht="24.2" customHeight="1" x14ac:dyDescent="0.2">
      <c r="B176" s="86"/>
      <c r="C176" s="87" t="s">
        <v>275</v>
      </c>
      <c r="D176" s="87" t="s">
        <v>81</v>
      </c>
      <c r="E176" s="88" t="s">
        <v>276</v>
      </c>
      <c r="F176" s="89" t="s">
        <v>277</v>
      </c>
      <c r="G176" s="90" t="s">
        <v>84</v>
      </c>
      <c r="H176" s="91">
        <v>300</v>
      </c>
      <c r="I176" s="92"/>
      <c r="J176" s="93">
        <f t="shared" si="10"/>
        <v>0</v>
      </c>
      <c r="K176" s="94"/>
      <c r="L176" s="9"/>
      <c r="M176" s="95" t="s">
        <v>10</v>
      </c>
      <c r="N176" s="96" t="s">
        <v>30</v>
      </c>
      <c r="P176" s="97">
        <f t="shared" si="11"/>
        <v>0</v>
      </c>
      <c r="Q176" s="97">
        <v>0</v>
      </c>
      <c r="R176" s="97">
        <f t="shared" si="12"/>
        <v>0</v>
      </c>
      <c r="S176" s="97">
        <v>0</v>
      </c>
      <c r="T176" s="98">
        <f t="shared" si="13"/>
        <v>0</v>
      </c>
      <c r="AR176" s="99" t="s">
        <v>85</v>
      </c>
      <c r="AT176" s="99" t="s">
        <v>81</v>
      </c>
      <c r="AU176" s="99" t="s">
        <v>75</v>
      </c>
      <c r="AY176" s="1" t="s">
        <v>76</v>
      </c>
      <c r="BE176" s="100">
        <f t="shared" si="14"/>
        <v>0</v>
      </c>
      <c r="BF176" s="100">
        <f t="shared" si="15"/>
        <v>0</v>
      </c>
      <c r="BG176" s="100">
        <f t="shared" si="16"/>
        <v>0</v>
      </c>
      <c r="BH176" s="100">
        <f t="shared" si="17"/>
        <v>0</v>
      </c>
      <c r="BI176" s="100">
        <f t="shared" si="18"/>
        <v>0</v>
      </c>
      <c r="BJ176" s="1" t="s">
        <v>75</v>
      </c>
      <c r="BK176" s="100">
        <f t="shared" si="19"/>
        <v>0</v>
      </c>
      <c r="BL176" s="1" t="s">
        <v>85</v>
      </c>
      <c r="BM176" s="99" t="s">
        <v>278</v>
      </c>
    </row>
    <row r="177" spans="2:65" s="8" customFormat="1" ht="24.2" customHeight="1" x14ac:dyDescent="0.2">
      <c r="B177" s="86"/>
      <c r="C177" s="87" t="s">
        <v>279</v>
      </c>
      <c r="D177" s="87" t="s">
        <v>81</v>
      </c>
      <c r="E177" s="88" t="s">
        <v>280</v>
      </c>
      <c r="F177" s="89" t="s">
        <v>281</v>
      </c>
      <c r="G177" s="90" t="s">
        <v>132</v>
      </c>
      <c r="H177" s="91"/>
      <c r="I177" s="92"/>
      <c r="J177" s="93">
        <f t="shared" si="10"/>
        <v>0</v>
      </c>
      <c r="K177" s="94"/>
      <c r="L177" s="9"/>
      <c r="M177" s="95" t="s">
        <v>10</v>
      </c>
      <c r="N177" s="96" t="s">
        <v>30</v>
      </c>
      <c r="P177" s="97">
        <f t="shared" si="11"/>
        <v>0</v>
      </c>
      <c r="Q177" s="97">
        <v>0</v>
      </c>
      <c r="R177" s="97">
        <f t="shared" si="12"/>
        <v>0</v>
      </c>
      <c r="S177" s="97">
        <v>0</v>
      </c>
      <c r="T177" s="98">
        <f t="shared" si="13"/>
        <v>0</v>
      </c>
      <c r="AR177" s="99" t="s">
        <v>85</v>
      </c>
      <c r="AT177" s="99" t="s">
        <v>81</v>
      </c>
      <c r="AU177" s="99" t="s">
        <v>75</v>
      </c>
      <c r="AY177" s="1" t="s">
        <v>76</v>
      </c>
      <c r="BE177" s="100">
        <f t="shared" si="14"/>
        <v>0</v>
      </c>
      <c r="BF177" s="100">
        <f t="shared" si="15"/>
        <v>0</v>
      </c>
      <c r="BG177" s="100">
        <f t="shared" si="16"/>
        <v>0</v>
      </c>
      <c r="BH177" s="100">
        <f t="shared" si="17"/>
        <v>0</v>
      </c>
      <c r="BI177" s="100">
        <f t="shared" si="18"/>
        <v>0</v>
      </c>
      <c r="BJ177" s="1" t="s">
        <v>75</v>
      </c>
      <c r="BK177" s="100">
        <f t="shared" si="19"/>
        <v>0</v>
      </c>
      <c r="BL177" s="1" t="s">
        <v>85</v>
      </c>
      <c r="BM177" s="99" t="s">
        <v>282</v>
      </c>
    </row>
    <row r="178" spans="2:65" s="8" customFormat="1" ht="24.2" customHeight="1" x14ac:dyDescent="0.2">
      <c r="B178" s="86"/>
      <c r="C178" s="87" t="s">
        <v>283</v>
      </c>
      <c r="D178" s="87" t="s">
        <v>81</v>
      </c>
      <c r="E178" s="88" t="s">
        <v>284</v>
      </c>
      <c r="F178" s="89" t="s">
        <v>285</v>
      </c>
      <c r="G178" s="90" t="s">
        <v>132</v>
      </c>
      <c r="H178" s="91"/>
      <c r="I178" s="92"/>
      <c r="J178" s="93">
        <f t="shared" si="10"/>
        <v>0</v>
      </c>
      <c r="K178" s="94"/>
      <c r="L178" s="9"/>
      <c r="M178" s="95" t="s">
        <v>10</v>
      </c>
      <c r="N178" s="96" t="s">
        <v>30</v>
      </c>
      <c r="P178" s="97">
        <f t="shared" si="11"/>
        <v>0</v>
      </c>
      <c r="Q178" s="97">
        <v>0</v>
      </c>
      <c r="R178" s="97">
        <f t="shared" si="12"/>
        <v>0</v>
      </c>
      <c r="S178" s="97">
        <v>0</v>
      </c>
      <c r="T178" s="98">
        <f t="shared" si="13"/>
        <v>0</v>
      </c>
      <c r="AR178" s="99" t="s">
        <v>85</v>
      </c>
      <c r="AT178" s="99" t="s">
        <v>81</v>
      </c>
      <c r="AU178" s="99" t="s">
        <v>75</v>
      </c>
      <c r="AY178" s="1" t="s">
        <v>76</v>
      </c>
      <c r="BE178" s="100">
        <f t="shared" si="14"/>
        <v>0</v>
      </c>
      <c r="BF178" s="100">
        <f t="shared" si="15"/>
        <v>0</v>
      </c>
      <c r="BG178" s="100">
        <f t="shared" si="16"/>
        <v>0</v>
      </c>
      <c r="BH178" s="100">
        <f t="shared" si="17"/>
        <v>0</v>
      </c>
      <c r="BI178" s="100">
        <f t="shared" si="18"/>
        <v>0</v>
      </c>
      <c r="BJ178" s="1" t="s">
        <v>75</v>
      </c>
      <c r="BK178" s="100">
        <f t="shared" si="19"/>
        <v>0</v>
      </c>
      <c r="BL178" s="1" t="s">
        <v>85</v>
      </c>
      <c r="BM178" s="99" t="s">
        <v>286</v>
      </c>
    </row>
    <row r="179" spans="2:65" s="74" customFormat="1" ht="22.9" customHeight="1" x14ac:dyDescent="0.2">
      <c r="B179" s="75"/>
      <c r="D179" s="76" t="s">
        <v>72</v>
      </c>
      <c r="E179" s="84" t="s">
        <v>287</v>
      </c>
      <c r="F179" s="84" t="s">
        <v>288</v>
      </c>
      <c r="I179" s="78"/>
      <c r="J179" s="85">
        <f>BK179</f>
        <v>0</v>
      </c>
      <c r="L179" s="75"/>
      <c r="M179" s="79"/>
      <c r="P179" s="80">
        <f>SUM(P180:P219)</f>
        <v>0</v>
      </c>
      <c r="R179" s="80">
        <f>SUM(R180:R219)</f>
        <v>1.49605016</v>
      </c>
      <c r="T179" s="81">
        <f>SUM(T180:T219)</f>
        <v>1.9879999999999998</v>
      </c>
      <c r="AR179" s="76" t="s">
        <v>75</v>
      </c>
      <c r="AT179" s="82" t="s">
        <v>72</v>
      </c>
      <c r="AU179" s="82" t="s">
        <v>79</v>
      </c>
      <c r="AY179" s="76" t="s">
        <v>76</v>
      </c>
      <c r="BK179" s="83">
        <f>SUM(BK180:BK219)</f>
        <v>0</v>
      </c>
    </row>
    <row r="180" spans="2:65" s="8" customFormat="1" ht="24.2" customHeight="1" x14ac:dyDescent="0.2">
      <c r="B180" s="86"/>
      <c r="C180" s="87" t="s">
        <v>289</v>
      </c>
      <c r="D180" s="87" t="s">
        <v>81</v>
      </c>
      <c r="E180" s="88" t="s">
        <v>290</v>
      </c>
      <c r="F180" s="89" t="s">
        <v>291</v>
      </c>
      <c r="G180" s="90" t="s">
        <v>84</v>
      </c>
      <c r="H180" s="91">
        <v>400</v>
      </c>
      <c r="I180" s="92"/>
      <c r="J180" s="93">
        <f t="shared" ref="J180:J219" si="20">ROUND(I180*H180,2)</f>
        <v>0</v>
      </c>
      <c r="K180" s="94"/>
      <c r="L180" s="9"/>
      <c r="M180" s="95" t="s">
        <v>10</v>
      </c>
      <c r="N180" s="96" t="s">
        <v>30</v>
      </c>
      <c r="P180" s="97">
        <f t="shared" ref="P180:P219" si="21">O180*H180</f>
        <v>0</v>
      </c>
      <c r="Q180" s="97">
        <v>0</v>
      </c>
      <c r="R180" s="97">
        <f t="shared" ref="R180:R219" si="22">Q180*H180</f>
        <v>0</v>
      </c>
      <c r="S180" s="97">
        <v>4.9699999999999996E-3</v>
      </c>
      <c r="T180" s="98">
        <f t="shared" ref="T180:T219" si="23">S180*H180</f>
        <v>1.9879999999999998</v>
      </c>
      <c r="AR180" s="99" t="s">
        <v>85</v>
      </c>
      <c r="AT180" s="99" t="s">
        <v>81</v>
      </c>
      <c r="AU180" s="99" t="s">
        <v>75</v>
      </c>
      <c r="AY180" s="1" t="s">
        <v>76</v>
      </c>
      <c r="BE180" s="100">
        <f t="shared" ref="BE180:BE219" si="24">IF(N180="základná",J180,0)</f>
        <v>0</v>
      </c>
      <c r="BF180" s="100">
        <f t="shared" ref="BF180:BF219" si="25">IF(N180="znížená",J180,0)</f>
        <v>0</v>
      </c>
      <c r="BG180" s="100">
        <f t="shared" ref="BG180:BG219" si="26">IF(N180="zákl. prenesená",J180,0)</f>
        <v>0</v>
      </c>
      <c r="BH180" s="100">
        <f t="shared" ref="BH180:BH219" si="27">IF(N180="zníž. prenesená",J180,0)</f>
        <v>0</v>
      </c>
      <c r="BI180" s="100">
        <f t="shared" ref="BI180:BI219" si="28">IF(N180="nulová",J180,0)</f>
        <v>0</v>
      </c>
      <c r="BJ180" s="1" t="s">
        <v>75</v>
      </c>
      <c r="BK180" s="100">
        <f t="shared" ref="BK180:BK219" si="29">ROUND(I180*H180,2)</f>
        <v>0</v>
      </c>
      <c r="BL180" s="1" t="s">
        <v>85</v>
      </c>
      <c r="BM180" s="99" t="s">
        <v>292</v>
      </c>
    </row>
    <row r="181" spans="2:65" s="8" customFormat="1" ht="37.9" customHeight="1" x14ac:dyDescent="0.2">
      <c r="B181" s="86"/>
      <c r="C181" s="87" t="s">
        <v>293</v>
      </c>
      <c r="D181" s="87" t="s">
        <v>81</v>
      </c>
      <c r="E181" s="88" t="s">
        <v>294</v>
      </c>
      <c r="F181" s="89" t="s">
        <v>295</v>
      </c>
      <c r="G181" s="90" t="s">
        <v>84</v>
      </c>
      <c r="H181" s="91">
        <v>19</v>
      </c>
      <c r="I181" s="92"/>
      <c r="J181" s="93">
        <f t="shared" si="20"/>
        <v>0</v>
      </c>
      <c r="K181" s="94"/>
      <c r="L181" s="9"/>
      <c r="M181" s="95" t="s">
        <v>10</v>
      </c>
      <c r="N181" s="96" t="s">
        <v>30</v>
      </c>
      <c r="P181" s="97">
        <f t="shared" si="21"/>
        <v>0</v>
      </c>
      <c r="Q181" s="97">
        <v>4.7499999999999999E-3</v>
      </c>
      <c r="R181" s="97">
        <f t="shared" si="22"/>
        <v>9.0249999999999997E-2</v>
      </c>
      <c r="S181" s="97">
        <v>0</v>
      </c>
      <c r="T181" s="98">
        <f t="shared" si="23"/>
        <v>0</v>
      </c>
      <c r="AR181" s="99" t="s">
        <v>85</v>
      </c>
      <c r="AT181" s="99" t="s">
        <v>81</v>
      </c>
      <c r="AU181" s="99" t="s">
        <v>75</v>
      </c>
      <c r="AY181" s="1" t="s">
        <v>76</v>
      </c>
      <c r="BE181" s="100">
        <f t="shared" si="24"/>
        <v>0</v>
      </c>
      <c r="BF181" s="100">
        <f t="shared" si="25"/>
        <v>0</v>
      </c>
      <c r="BG181" s="100">
        <f t="shared" si="26"/>
        <v>0</v>
      </c>
      <c r="BH181" s="100">
        <f t="shared" si="27"/>
        <v>0</v>
      </c>
      <c r="BI181" s="100">
        <f t="shared" si="28"/>
        <v>0</v>
      </c>
      <c r="BJ181" s="1" t="s">
        <v>75</v>
      </c>
      <c r="BK181" s="100">
        <f t="shared" si="29"/>
        <v>0</v>
      </c>
      <c r="BL181" s="1" t="s">
        <v>85</v>
      </c>
      <c r="BM181" s="99" t="s">
        <v>296</v>
      </c>
    </row>
    <row r="182" spans="2:65" s="8" customFormat="1" ht="37.9" customHeight="1" x14ac:dyDescent="0.2">
      <c r="B182" s="86"/>
      <c r="C182" s="87" t="s">
        <v>297</v>
      </c>
      <c r="D182" s="87" t="s">
        <v>81</v>
      </c>
      <c r="E182" s="88" t="s">
        <v>298</v>
      </c>
      <c r="F182" s="89" t="s">
        <v>299</v>
      </c>
      <c r="G182" s="90" t="s">
        <v>84</v>
      </c>
      <c r="H182" s="91">
        <v>169</v>
      </c>
      <c r="I182" s="92"/>
      <c r="J182" s="93">
        <f t="shared" si="20"/>
        <v>0</v>
      </c>
      <c r="K182" s="94"/>
      <c r="L182" s="9"/>
      <c r="M182" s="95" t="s">
        <v>10</v>
      </c>
      <c r="N182" s="96" t="s">
        <v>30</v>
      </c>
      <c r="P182" s="97">
        <f t="shared" si="21"/>
        <v>0</v>
      </c>
      <c r="Q182" s="97">
        <v>5.1399999999999996E-3</v>
      </c>
      <c r="R182" s="97">
        <f t="shared" si="22"/>
        <v>0.86865999999999999</v>
      </c>
      <c r="S182" s="97">
        <v>0</v>
      </c>
      <c r="T182" s="98">
        <f t="shared" si="23"/>
        <v>0</v>
      </c>
      <c r="AR182" s="99" t="s">
        <v>85</v>
      </c>
      <c r="AT182" s="99" t="s">
        <v>81</v>
      </c>
      <c r="AU182" s="99" t="s">
        <v>75</v>
      </c>
      <c r="AY182" s="1" t="s">
        <v>76</v>
      </c>
      <c r="BE182" s="100">
        <f t="shared" si="24"/>
        <v>0</v>
      </c>
      <c r="BF182" s="100">
        <f t="shared" si="25"/>
        <v>0</v>
      </c>
      <c r="BG182" s="100">
        <f t="shared" si="26"/>
        <v>0</v>
      </c>
      <c r="BH182" s="100">
        <f t="shared" si="27"/>
        <v>0</v>
      </c>
      <c r="BI182" s="100">
        <f t="shared" si="28"/>
        <v>0</v>
      </c>
      <c r="BJ182" s="1" t="s">
        <v>75</v>
      </c>
      <c r="BK182" s="100">
        <f t="shared" si="29"/>
        <v>0</v>
      </c>
      <c r="BL182" s="1" t="s">
        <v>85</v>
      </c>
      <c r="BM182" s="99" t="s">
        <v>300</v>
      </c>
    </row>
    <row r="183" spans="2:65" s="8" customFormat="1" ht="37.9" customHeight="1" x14ac:dyDescent="0.2">
      <c r="B183" s="86"/>
      <c r="C183" s="87" t="s">
        <v>301</v>
      </c>
      <c r="D183" s="87" t="s">
        <v>81</v>
      </c>
      <c r="E183" s="88" t="s">
        <v>302</v>
      </c>
      <c r="F183" s="89" t="s">
        <v>303</v>
      </c>
      <c r="G183" s="90" t="s">
        <v>84</v>
      </c>
      <c r="H183" s="91">
        <v>287</v>
      </c>
      <c r="I183" s="92"/>
      <c r="J183" s="93">
        <f t="shared" si="20"/>
        <v>0</v>
      </c>
      <c r="K183" s="94"/>
      <c r="L183" s="9"/>
      <c r="M183" s="95" t="s">
        <v>10</v>
      </c>
      <c r="N183" s="96" t="s">
        <v>30</v>
      </c>
      <c r="P183" s="97">
        <f t="shared" si="21"/>
        <v>0</v>
      </c>
      <c r="Q183" s="97">
        <v>2.2000000000000001E-4</v>
      </c>
      <c r="R183" s="97">
        <f t="shared" si="22"/>
        <v>6.3140000000000002E-2</v>
      </c>
      <c r="S183" s="97">
        <v>0</v>
      </c>
      <c r="T183" s="98">
        <f t="shared" si="23"/>
        <v>0</v>
      </c>
      <c r="AR183" s="99" t="s">
        <v>85</v>
      </c>
      <c r="AT183" s="99" t="s">
        <v>81</v>
      </c>
      <c r="AU183" s="99" t="s">
        <v>75</v>
      </c>
      <c r="AY183" s="1" t="s">
        <v>76</v>
      </c>
      <c r="BE183" s="100">
        <f t="shared" si="24"/>
        <v>0</v>
      </c>
      <c r="BF183" s="100">
        <f t="shared" si="25"/>
        <v>0</v>
      </c>
      <c r="BG183" s="100">
        <f t="shared" si="26"/>
        <v>0</v>
      </c>
      <c r="BH183" s="100">
        <f t="shared" si="27"/>
        <v>0</v>
      </c>
      <c r="BI183" s="100">
        <f t="shared" si="28"/>
        <v>0</v>
      </c>
      <c r="BJ183" s="1" t="s">
        <v>75</v>
      </c>
      <c r="BK183" s="100">
        <f t="shared" si="29"/>
        <v>0</v>
      </c>
      <c r="BL183" s="1" t="s">
        <v>85</v>
      </c>
      <c r="BM183" s="99" t="s">
        <v>304</v>
      </c>
    </row>
    <row r="184" spans="2:65" s="8" customFormat="1" ht="37.9" customHeight="1" x14ac:dyDescent="0.2">
      <c r="B184" s="86"/>
      <c r="C184" s="87" t="s">
        <v>305</v>
      </c>
      <c r="D184" s="87" t="s">
        <v>81</v>
      </c>
      <c r="E184" s="88" t="s">
        <v>306</v>
      </c>
      <c r="F184" s="89" t="s">
        <v>307</v>
      </c>
      <c r="G184" s="90" t="s">
        <v>84</v>
      </c>
      <c r="H184" s="91">
        <v>50</v>
      </c>
      <c r="I184" s="92"/>
      <c r="J184" s="93">
        <f t="shared" si="20"/>
        <v>0</v>
      </c>
      <c r="K184" s="94"/>
      <c r="L184" s="9"/>
      <c r="M184" s="95" t="s">
        <v>10</v>
      </c>
      <c r="N184" s="96" t="s">
        <v>30</v>
      </c>
      <c r="P184" s="97">
        <f t="shared" si="21"/>
        <v>0</v>
      </c>
      <c r="Q184" s="97">
        <v>3.8999999999999999E-4</v>
      </c>
      <c r="R184" s="97">
        <f t="shared" si="22"/>
        <v>1.95E-2</v>
      </c>
      <c r="S184" s="97">
        <v>0</v>
      </c>
      <c r="T184" s="98">
        <f t="shared" si="23"/>
        <v>0</v>
      </c>
      <c r="AR184" s="99" t="s">
        <v>85</v>
      </c>
      <c r="AT184" s="99" t="s">
        <v>81</v>
      </c>
      <c r="AU184" s="99" t="s">
        <v>75</v>
      </c>
      <c r="AY184" s="1" t="s">
        <v>76</v>
      </c>
      <c r="BE184" s="100">
        <f t="shared" si="24"/>
        <v>0</v>
      </c>
      <c r="BF184" s="100">
        <f t="shared" si="25"/>
        <v>0</v>
      </c>
      <c r="BG184" s="100">
        <f t="shared" si="26"/>
        <v>0</v>
      </c>
      <c r="BH184" s="100">
        <f t="shared" si="27"/>
        <v>0</v>
      </c>
      <c r="BI184" s="100">
        <f t="shared" si="28"/>
        <v>0</v>
      </c>
      <c r="BJ184" s="1" t="s">
        <v>75</v>
      </c>
      <c r="BK184" s="100">
        <f t="shared" si="29"/>
        <v>0</v>
      </c>
      <c r="BL184" s="1" t="s">
        <v>85</v>
      </c>
      <c r="BM184" s="99" t="s">
        <v>308</v>
      </c>
    </row>
    <row r="185" spans="2:65" s="8" customFormat="1" ht="37.9" customHeight="1" x14ac:dyDescent="0.2">
      <c r="B185" s="86"/>
      <c r="C185" s="87" t="s">
        <v>309</v>
      </c>
      <c r="D185" s="87" t="s">
        <v>81</v>
      </c>
      <c r="E185" s="88" t="s">
        <v>310</v>
      </c>
      <c r="F185" s="89" t="s">
        <v>311</v>
      </c>
      <c r="G185" s="90" t="s">
        <v>84</v>
      </c>
      <c r="H185" s="91">
        <v>56.5</v>
      </c>
      <c r="I185" s="92"/>
      <c r="J185" s="93">
        <f t="shared" si="20"/>
        <v>0</v>
      </c>
      <c r="K185" s="94"/>
      <c r="L185" s="9"/>
      <c r="M185" s="95" t="s">
        <v>10</v>
      </c>
      <c r="N185" s="96" t="s">
        <v>30</v>
      </c>
      <c r="P185" s="97">
        <f t="shared" si="21"/>
        <v>0</v>
      </c>
      <c r="Q185" s="97">
        <v>5.1000000000000004E-4</v>
      </c>
      <c r="R185" s="97">
        <f t="shared" si="22"/>
        <v>2.8815E-2</v>
      </c>
      <c r="S185" s="97">
        <v>0</v>
      </c>
      <c r="T185" s="98">
        <f t="shared" si="23"/>
        <v>0</v>
      </c>
      <c r="AR185" s="99" t="s">
        <v>85</v>
      </c>
      <c r="AT185" s="99" t="s">
        <v>81</v>
      </c>
      <c r="AU185" s="99" t="s">
        <v>75</v>
      </c>
      <c r="AY185" s="1" t="s">
        <v>76</v>
      </c>
      <c r="BE185" s="100">
        <f t="shared" si="24"/>
        <v>0</v>
      </c>
      <c r="BF185" s="100">
        <f t="shared" si="25"/>
        <v>0</v>
      </c>
      <c r="BG185" s="100">
        <f t="shared" si="26"/>
        <v>0</v>
      </c>
      <c r="BH185" s="100">
        <f t="shared" si="27"/>
        <v>0</v>
      </c>
      <c r="BI185" s="100">
        <f t="shared" si="28"/>
        <v>0</v>
      </c>
      <c r="BJ185" s="1" t="s">
        <v>75</v>
      </c>
      <c r="BK185" s="100">
        <f t="shared" si="29"/>
        <v>0</v>
      </c>
      <c r="BL185" s="1" t="s">
        <v>85</v>
      </c>
      <c r="BM185" s="99" t="s">
        <v>312</v>
      </c>
    </row>
    <row r="186" spans="2:65" s="8" customFormat="1" ht="37.9" customHeight="1" x14ac:dyDescent="0.2">
      <c r="B186" s="86"/>
      <c r="C186" s="87" t="s">
        <v>313</v>
      </c>
      <c r="D186" s="87" t="s">
        <v>81</v>
      </c>
      <c r="E186" s="88" t="s">
        <v>314</v>
      </c>
      <c r="F186" s="89" t="s">
        <v>315</v>
      </c>
      <c r="G186" s="90" t="s">
        <v>84</v>
      </c>
      <c r="H186" s="91">
        <v>45</v>
      </c>
      <c r="I186" s="92"/>
      <c r="J186" s="93">
        <f t="shared" si="20"/>
        <v>0</v>
      </c>
      <c r="K186" s="94"/>
      <c r="L186" s="9"/>
      <c r="M186" s="95" t="s">
        <v>10</v>
      </c>
      <c r="N186" s="96" t="s">
        <v>30</v>
      </c>
      <c r="P186" s="97">
        <f t="shared" si="21"/>
        <v>0</v>
      </c>
      <c r="Q186" s="97">
        <v>8.5999999999999998E-4</v>
      </c>
      <c r="R186" s="97">
        <f t="shared" si="22"/>
        <v>3.8699999999999998E-2</v>
      </c>
      <c r="S186" s="97">
        <v>0</v>
      </c>
      <c r="T186" s="98">
        <f t="shared" si="23"/>
        <v>0</v>
      </c>
      <c r="AR186" s="99" t="s">
        <v>85</v>
      </c>
      <c r="AT186" s="99" t="s">
        <v>81</v>
      </c>
      <c r="AU186" s="99" t="s">
        <v>75</v>
      </c>
      <c r="AY186" s="1" t="s">
        <v>76</v>
      </c>
      <c r="BE186" s="100">
        <f t="shared" si="24"/>
        <v>0</v>
      </c>
      <c r="BF186" s="100">
        <f t="shared" si="25"/>
        <v>0</v>
      </c>
      <c r="BG186" s="100">
        <f t="shared" si="26"/>
        <v>0</v>
      </c>
      <c r="BH186" s="100">
        <f t="shared" si="27"/>
        <v>0</v>
      </c>
      <c r="BI186" s="100">
        <f t="shared" si="28"/>
        <v>0</v>
      </c>
      <c r="BJ186" s="1" t="s">
        <v>75</v>
      </c>
      <c r="BK186" s="100">
        <f t="shared" si="29"/>
        <v>0</v>
      </c>
      <c r="BL186" s="1" t="s">
        <v>85</v>
      </c>
      <c r="BM186" s="99" t="s">
        <v>316</v>
      </c>
    </row>
    <row r="187" spans="2:65" s="8" customFormat="1" ht="37.9" customHeight="1" x14ac:dyDescent="0.2">
      <c r="B187" s="86"/>
      <c r="C187" s="87" t="s">
        <v>317</v>
      </c>
      <c r="D187" s="87" t="s">
        <v>81</v>
      </c>
      <c r="E187" s="88" t="s">
        <v>318</v>
      </c>
      <c r="F187" s="89" t="s">
        <v>319</v>
      </c>
      <c r="G187" s="90" t="s">
        <v>84</v>
      </c>
      <c r="H187" s="91">
        <v>6</v>
      </c>
      <c r="I187" s="92"/>
      <c r="J187" s="93">
        <f t="shared" si="20"/>
        <v>0</v>
      </c>
      <c r="K187" s="94"/>
      <c r="L187" s="9"/>
      <c r="M187" s="95" t="s">
        <v>10</v>
      </c>
      <c r="N187" s="96" t="s">
        <v>30</v>
      </c>
      <c r="P187" s="97">
        <f t="shared" si="21"/>
        <v>0</v>
      </c>
      <c r="Q187" s="97">
        <v>1.0399999999999999E-3</v>
      </c>
      <c r="R187" s="97">
        <f t="shared" si="22"/>
        <v>6.239999999999999E-3</v>
      </c>
      <c r="S187" s="97">
        <v>0</v>
      </c>
      <c r="T187" s="98">
        <f t="shared" si="23"/>
        <v>0</v>
      </c>
      <c r="AR187" s="99" t="s">
        <v>85</v>
      </c>
      <c r="AT187" s="99" t="s">
        <v>81</v>
      </c>
      <c r="AU187" s="99" t="s">
        <v>75</v>
      </c>
      <c r="AY187" s="1" t="s">
        <v>76</v>
      </c>
      <c r="BE187" s="100">
        <f t="shared" si="24"/>
        <v>0</v>
      </c>
      <c r="BF187" s="100">
        <f t="shared" si="25"/>
        <v>0</v>
      </c>
      <c r="BG187" s="100">
        <f t="shared" si="26"/>
        <v>0</v>
      </c>
      <c r="BH187" s="100">
        <f t="shared" si="27"/>
        <v>0</v>
      </c>
      <c r="BI187" s="100">
        <f t="shared" si="28"/>
        <v>0</v>
      </c>
      <c r="BJ187" s="1" t="s">
        <v>75</v>
      </c>
      <c r="BK187" s="100">
        <f t="shared" si="29"/>
        <v>0</v>
      </c>
      <c r="BL187" s="1" t="s">
        <v>85</v>
      </c>
      <c r="BM187" s="99" t="s">
        <v>320</v>
      </c>
    </row>
    <row r="188" spans="2:65" s="8" customFormat="1" ht="37.9" customHeight="1" x14ac:dyDescent="0.2">
      <c r="B188" s="86"/>
      <c r="C188" s="87" t="s">
        <v>321</v>
      </c>
      <c r="D188" s="87" t="s">
        <v>81</v>
      </c>
      <c r="E188" s="88" t="s">
        <v>322</v>
      </c>
      <c r="F188" s="89" t="s">
        <v>323</v>
      </c>
      <c r="G188" s="90" t="s">
        <v>84</v>
      </c>
      <c r="H188" s="91">
        <v>2</v>
      </c>
      <c r="I188" s="92"/>
      <c r="J188" s="93">
        <f t="shared" si="20"/>
        <v>0</v>
      </c>
      <c r="K188" s="94"/>
      <c r="L188" s="9"/>
      <c r="M188" s="95" t="s">
        <v>10</v>
      </c>
      <c r="N188" s="96" t="s">
        <v>30</v>
      </c>
      <c r="P188" s="97">
        <f t="shared" si="21"/>
        <v>0</v>
      </c>
      <c r="Q188" s="97">
        <v>2.4941999999999998E-3</v>
      </c>
      <c r="R188" s="97">
        <f t="shared" si="22"/>
        <v>4.9883999999999996E-3</v>
      </c>
      <c r="S188" s="97">
        <v>0</v>
      </c>
      <c r="T188" s="98">
        <f t="shared" si="23"/>
        <v>0</v>
      </c>
      <c r="AR188" s="99" t="s">
        <v>85</v>
      </c>
      <c r="AT188" s="99" t="s">
        <v>81</v>
      </c>
      <c r="AU188" s="99" t="s">
        <v>75</v>
      </c>
      <c r="AY188" s="1" t="s">
        <v>76</v>
      </c>
      <c r="BE188" s="100">
        <f t="shared" si="24"/>
        <v>0</v>
      </c>
      <c r="BF188" s="100">
        <f t="shared" si="25"/>
        <v>0</v>
      </c>
      <c r="BG188" s="100">
        <f t="shared" si="26"/>
        <v>0</v>
      </c>
      <c r="BH188" s="100">
        <f t="shared" si="27"/>
        <v>0</v>
      </c>
      <c r="BI188" s="100">
        <f t="shared" si="28"/>
        <v>0</v>
      </c>
      <c r="BJ188" s="1" t="s">
        <v>75</v>
      </c>
      <c r="BK188" s="100">
        <f t="shared" si="29"/>
        <v>0</v>
      </c>
      <c r="BL188" s="1" t="s">
        <v>85</v>
      </c>
      <c r="BM188" s="99" t="s">
        <v>324</v>
      </c>
    </row>
    <row r="189" spans="2:65" s="8" customFormat="1" ht="24.2" customHeight="1" x14ac:dyDescent="0.2">
      <c r="B189" s="86"/>
      <c r="C189" s="87" t="s">
        <v>325</v>
      </c>
      <c r="D189" s="87" t="s">
        <v>81</v>
      </c>
      <c r="E189" s="88" t="s">
        <v>326</v>
      </c>
      <c r="F189" s="89" t="s">
        <v>327</v>
      </c>
      <c r="G189" s="90" t="s">
        <v>182</v>
      </c>
      <c r="H189" s="91">
        <v>14</v>
      </c>
      <c r="I189" s="92"/>
      <c r="J189" s="93">
        <f t="shared" si="20"/>
        <v>0</v>
      </c>
      <c r="K189" s="94"/>
      <c r="L189" s="9"/>
      <c r="M189" s="95" t="s">
        <v>10</v>
      </c>
      <c r="N189" s="96" t="s">
        <v>30</v>
      </c>
      <c r="P189" s="97">
        <f t="shared" si="21"/>
        <v>0</v>
      </c>
      <c r="Q189" s="97">
        <v>4.0000000000000003E-5</v>
      </c>
      <c r="R189" s="97">
        <f t="shared" si="22"/>
        <v>5.6000000000000006E-4</v>
      </c>
      <c r="S189" s="97">
        <v>0</v>
      </c>
      <c r="T189" s="98">
        <f t="shared" si="23"/>
        <v>0</v>
      </c>
      <c r="AR189" s="99" t="s">
        <v>85</v>
      </c>
      <c r="AT189" s="99" t="s">
        <v>81</v>
      </c>
      <c r="AU189" s="99" t="s">
        <v>75</v>
      </c>
      <c r="AY189" s="1" t="s">
        <v>76</v>
      </c>
      <c r="BE189" s="100">
        <f t="shared" si="24"/>
        <v>0</v>
      </c>
      <c r="BF189" s="100">
        <f t="shared" si="25"/>
        <v>0</v>
      </c>
      <c r="BG189" s="100">
        <f t="shared" si="26"/>
        <v>0</v>
      </c>
      <c r="BH189" s="100">
        <f t="shared" si="27"/>
        <v>0</v>
      </c>
      <c r="BI189" s="100">
        <f t="shared" si="28"/>
        <v>0</v>
      </c>
      <c r="BJ189" s="1" t="s">
        <v>75</v>
      </c>
      <c r="BK189" s="100">
        <f t="shared" si="29"/>
        <v>0</v>
      </c>
      <c r="BL189" s="1" t="s">
        <v>85</v>
      </c>
      <c r="BM189" s="99" t="s">
        <v>328</v>
      </c>
    </row>
    <row r="190" spans="2:65" s="8" customFormat="1" ht="16.5" customHeight="1" x14ac:dyDescent="0.2">
      <c r="B190" s="86"/>
      <c r="C190" s="101" t="s">
        <v>329</v>
      </c>
      <c r="D190" s="101" t="s">
        <v>88</v>
      </c>
      <c r="E190" s="102" t="s">
        <v>330</v>
      </c>
      <c r="F190" s="103" t="s">
        <v>331</v>
      </c>
      <c r="G190" s="104" t="s">
        <v>182</v>
      </c>
      <c r="H190" s="105">
        <v>14</v>
      </c>
      <c r="I190" s="106"/>
      <c r="J190" s="107">
        <f t="shared" si="20"/>
        <v>0</v>
      </c>
      <c r="K190" s="108"/>
      <c r="L190" s="109"/>
      <c r="M190" s="110" t="s">
        <v>10</v>
      </c>
      <c r="N190" s="111" t="s">
        <v>30</v>
      </c>
      <c r="P190" s="97">
        <f t="shared" si="21"/>
        <v>0</v>
      </c>
      <c r="Q190" s="97">
        <v>1E-4</v>
      </c>
      <c r="R190" s="97">
        <f t="shared" si="22"/>
        <v>1.4E-3</v>
      </c>
      <c r="S190" s="97">
        <v>0</v>
      </c>
      <c r="T190" s="98">
        <f t="shared" si="23"/>
        <v>0</v>
      </c>
      <c r="AR190" s="99" t="s">
        <v>91</v>
      </c>
      <c r="AT190" s="99" t="s">
        <v>88</v>
      </c>
      <c r="AU190" s="99" t="s">
        <v>75</v>
      </c>
      <c r="AY190" s="1" t="s">
        <v>76</v>
      </c>
      <c r="BE190" s="100">
        <f t="shared" si="24"/>
        <v>0</v>
      </c>
      <c r="BF190" s="100">
        <f t="shared" si="25"/>
        <v>0</v>
      </c>
      <c r="BG190" s="100">
        <f t="shared" si="26"/>
        <v>0</v>
      </c>
      <c r="BH190" s="100">
        <f t="shared" si="27"/>
        <v>0</v>
      </c>
      <c r="BI190" s="100">
        <f t="shared" si="28"/>
        <v>0</v>
      </c>
      <c r="BJ190" s="1" t="s">
        <v>75</v>
      </c>
      <c r="BK190" s="100">
        <f t="shared" si="29"/>
        <v>0</v>
      </c>
      <c r="BL190" s="1" t="s">
        <v>85</v>
      </c>
      <c r="BM190" s="99" t="s">
        <v>332</v>
      </c>
    </row>
    <row r="191" spans="2:65" s="8" customFormat="1" ht="24.2" customHeight="1" x14ac:dyDescent="0.2">
      <c r="B191" s="86"/>
      <c r="C191" s="87" t="s">
        <v>333</v>
      </c>
      <c r="D191" s="87" t="s">
        <v>81</v>
      </c>
      <c r="E191" s="88" t="s">
        <v>334</v>
      </c>
      <c r="F191" s="89" t="s">
        <v>335</v>
      </c>
      <c r="G191" s="90" t="s">
        <v>182</v>
      </c>
      <c r="H191" s="91">
        <v>7</v>
      </c>
      <c r="I191" s="92"/>
      <c r="J191" s="93">
        <f t="shared" si="20"/>
        <v>0</v>
      </c>
      <c r="K191" s="94"/>
      <c r="L191" s="9"/>
      <c r="M191" s="95" t="s">
        <v>10</v>
      </c>
      <c r="N191" s="96" t="s">
        <v>30</v>
      </c>
      <c r="P191" s="97">
        <f t="shared" si="21"/>
        <v>0</v>
      </c>
      <c r="Q191" s="97">
        <v>6.0000000000000002E-5</v>
      </c>
      <c r="R191" s="97">
        <f t="shared" si="22"/>
        <v>4.2000000000000002E-4</v>
      </c>
      <c r="S191" s="97">
        <v>0</v>
      </c>
      <c r="T191" s="98">
        <f t="shared" si="23"/>
        <v>0</v>
      </c>
      <c r="AR191" s="99" t="s">
        <v>85</v>
      </c>
      <c r="AT191" s="99" t="s">
        <v>81</v>
      </c>
      <c r="AU191" s="99" t="s">
        <v>75</v>
      </c>
      <c r="AY191" s="1" t="s">
        <v>76</v>
      </c>
      <c r="BE191" s="100">
        <f t="shared" si="24"/>
        <v>0</v>
      </c>
      <c r="BF191" s="100">
        <f t="shared" si="25"/>
        <v>0</v>
      </c>
      <c r="BG191" s="100">
        <f t="shared" si="26"/>
        <v>0</v>
      </c>
      <c r="BH191" s="100">
        <f t="shared" si="27"/>
        <v>0</v>
      </c>
      <c r="BI191" s="100">
        <f t="shared" si="28"/>
        <v>0</v>
      </c>
      <c r="BJ191" s="1" t="s">
        <v>75</v>
      </c>
      <c r="BK191" s="100">
        <f t="shared" si="29"/>
        <v>0</v>
      </c>
      <c r="BL191" s="1" t="s">
        <v>85</v>
      </c>
      <c r="BM191" s="99" t="s">
        <v>336</v>
      </c>
    </row>
    <row r="192" spans="2:65" s="8" customFormat="1" ht="16.5" customHeight="1" x14ac:dyDescent="0.2">
      <c r="B192" s="86"/>
      <c r="C192" s="101" t="s">
        <v>337</v>
      </c>
      <c r="D192" s="101" t="s">
        <v>88</v>
      </c>
      <c r="E192" s="102" t="s">
        <v>338</v>
      </c>
      <c r="F192" s="103" t="s">
        <v>339</v>
      </c>
      <c r="G192" s="104" t="s">
        <v>182</v>
      </c>
      <c r="H192" s="105">
        <v>7</v>
      </c>
      <c r="I192" s="106"/>
      <c r="J192" s="107">
        <f t="shared" si="20"/>
        <v>0</v>
      </c>
      <c r="K192" s="108"/>
      <c r="L192" s="109"/>
      <c r="M192" s="110" t="s">
        <v>10</v>
      </c>
      <c r="N192" s="111" t="s">
        <v>30</v>
      </c>
      <c r="P192" s="97">
        <f t="shared" si="21"/>
        <v>0</v>
      </c>
      <c r="Q192" s="97">
        <v>2.3500000000000001E-3</v>
      </c>
      <c r="R192" s="97">
        <f t="shared" si="22"/>
        <v>1.6449999999999999E-2</v>
      </c>
      <c r="S192" s="97">
        <v>0</v>
      </c>
      <c r="T192" s="98">
        <f t="shared" si="23"/>
        <v>0</v>
      </c>
      <c r="AR192" s="99" t="s">
        <v>91</v>
      </c>
      <c r="AT192" s="99" t="s">
        <v>88</v>
      </c>
      <c r="AU192" s="99" t="s">
        <v>75</v>
      </c>
      <c r="AY192" s="1" t="s">
        <v>76</v>
      </c>
      <c r="BE192" s="100">
        <f t="shared" si="24"/>
        <v>0</v>
      </c>
      <c r="BF192" s="100">
        <f t="shared" si="25"/>
        <v>0</v>
      </c>
      <c r="BG192" s="100">
        <f t="shared" si="26"/>
        <v>0</v>
      </c>
      <c r="BH192" s="100">
        <f t="shared" si="27"/>
        <v>0</v>
      </c>
      <c r="BI192" s="100">
        <f t="shared" si="28"/>
        <v>0</v>
      </c>
      <c r="BJ192" s="1" t="s">
        <v>75</v>
      </c>
      <c r="BK192" s="100">
        <f t="shared" si="29"/>
        <v>0</v>
      </c>
      <c r="BL192" s="1" t="s">
        <v>85</v>
      </c>
      <c r="BM192" s="99" t="s">
        <v>340</v>
      </c>
    </row>
    <row r="193" spans="2:65" s="8" customFormat="1" ht="24.2" customHeight="1" x14ac:dyDescent="0.2">
      <c r="B193" s="86"/>
      <c r="C193" s="87" t="s">
        <v>341</v>
      </c>
      <c r="D193" s="87" t="s">
        <v>81</v>
      </c>
      <c r="E193" s="88" t="s">
        <v>342</v>
      </c>
      <c r="F193" s="89" t="s">
        <v>343</v>
      </c>
      <c r="G193" s="90" t="s">
        <v>182</v>
      </c>
      <c r="H193" s="91">
        <v>1</v>
      </c>
      <c r="I193" s="92"/>
      <c r="J193" s="93">
        <f t="shared" si="20"/>
        <v>0</v>
      </c>
      <c r="K193" s="94"/>
      <c r="L193" s="9"/>
      <c r="M193" s="95" t="s">
        <v>10</v>
      </c>
      <c r="N193" s="96" t="s">
        <v>30</v>
      </c>
      <c r="P193" s="97">
        <f t="shared" si="21"/>
        <v>0</v>
      </c>
      <c r="Q193" s="97">
        <v>6.0000000000000002E-5</v>
      </c>
      <c r="R193" s="97">
        <f t="shared" si="22"/>
        <v>6.0000000000000002E-5</v>
      </c>
      <c r="S193" s="97">
        <v>0</v>
      </c>
      <c r="T193" s="98">
        <f t="shared" si="23"/>
        <v>0</v>
      </c>
      <c r="AR193" s="99" t="s">
        <v>85</v>
      </c>
      <c r="AT193" s="99" t="s">
        <v>81</v>
      </c>
      <c r="AU193" s="99" t="s">
        <v>75</v>
      </c>
      <c r="AY193" s="1" t="s">
        <v>76</v>
      </c>
      <c r="BE193" s="100">
        <f t="shared" si="24"/>
        <v>0</v>
      </c>
      <c r="BF193" s="100">
        <f t="shared" si="25"/>
        <v>0</v>
      </c>
      <c r="BG193" s="100">
        <f t="shared" si="26"/>
        <v>0</v>
      </c>
      <c r="BH193" s="100">
        <f t="shared" si="27"/>
        <v>0</v>
      </c>
      <c r="BI193" s="100">
        <f t="shared" si="28"/>
        <v>0</v>
      </c>
      <c r="BJ193" s="1" t="s">
        <v>75</v>
      </c>
      <c r="BK193" s="100">
        <f t="shared" si="29"/>
        <v>0</v>
      </c>
      <c r="BL193" s="1" t="s">
        <v>85</v>
      </c>
      <c r="BM193" s="99" t="s">
        <v>344</v>
      </c>
    </row>
    <row r="194" spans="2:65" s="8" customFormat="1" ht="24.2" customHeight="1" x14ac:dyDescent="0.2">
      <c r="B194" s="86"/>
      <c r="C194" s="101" t="s">
        <v>345</v>
      </c>
      <c r="D194" s="101" t="s">
        <v>88</v>
      </c>
      <c r="E194" s="102" t="s">
        <v>346</v>
      </c>
      <c r="F194" s="103" t="s">
        <v>347</v>
      </c>
      <c r="G194" s="104" t="s">
        <v>182</v>
      </c>
      <c r="H194" s="105">
        <v>1</v>
      </c>
      <c r="I194" s="106"/>
      <c r="J194" s="107">
        <f t="shared" si="20"/>
        <v>0</v>
      </c>
      <c r="K194" s="108"/>
      <c r="L194" s="109"/>
      <c r="M194" s="110" t="s">
        <v>10</v>
      </c>
      <c r="N194" s="111" t="s">
        <v>30</v>
      </c>
      <c r="P194" s="97">
        <f t="shared" si="21"/>
        <v>0</v>
      </c>
      <c r="Q194" s="97">
        <v>9.3000000000000005E-4</v>
      </c>
      <c r="R194" s="97">
        <f t="shared" si="22"/>
        <v>9.3000000000000005E-4</v>
      </c>
      <c r="S194" s="97">
        <v>0</v>
      </c>
      <c r="T194" s="98">
        <f t="shared" si="23"/>
        <v>0</v>
      </c>
      <c r="AR194" s="99" t="s">
        <v>91</v>
      </c>
      <c r="AT194" s="99" t="s">
        <v>88</v>
      </c>
      <c r="AU194" s="99" t="s">
        <v>75</v>
      </c>
      <c r="AY194" s="1" t="s">
        <v>76</v>
      </c>
      <c r="BE194" s="100">
        <f t="shared" si="24"/>
        <v>0</v>
      </c>
      <c r="BF194" s="100">
        <f t="shared" si="25"/>
        <v>0</v>
      </c>
      <c r="BG194" s="100">
        <f t="shared" si="26"/>
        <v>0</v>
      </c>
      <c r="BH194" s="100">
        <f t="shared" si="27"/>
        <v>0</v>
      </c>
      <c r="BI194" s="100">
        <f t="shared" si="28"/>
        <v>0</v>
      </c>
      <c r="BJ194" s="1" t="s">
        <v>75</v>
      </c>
      <c r="BK194" s="100">
        <f t="shared" si="29"/>
        <v>0</v>
      </c>
      <c r="BL194" s="1" t="s">
        <v>85</v>
      </c>
      <c r="BM194" s="99" t="s">
        <v>348</v>
      </c>
    </row>
    <row r="195" spans="2:65" s="8" customFormat="1" ht="24.2" customHeight="1" x14ac:dyDescent="0.2">
      <c r="B195" s="86"/>
      <c r="C195" s="87" t="s">
        <v>349</v>
      </c>
      <c r="D195" s="87" t="s">
        <v>81</v>
      </c>
      <c r="E195" s="88" t="s">
        <v>350</v>
      </c>
      <c r="F195" s="89" t="s">
        <v>351</v>
      </c>
      <c r="G195" s="90" t="s">
        <v>182</v>
      </c>
      <c r="H195" s="91">
        <v>1</v>
      </c>
      <c r="I195" s="92"/>
      <c r="J195" s="93">
        <f t="shared" si="20"/>
        <v>0</v>
      </c>
      <c r="K195" s="94"/>
      <c r="L195" s="9"/>
      <c r="M195" s="95" t="s">
        <v>10</v>
      </c>
      <c r="N195" s="96" t="s">
        <v>30</v>
      </c>
      <c r="P195" s="97">
        <f t="shared" si="21"/>
        <v>0</v>
      </c>
      <c r="Q195" s="97">
        <v>6.9999999999999994E-5</v>
      </c>
      <c r="R195" s="97">
        <f t="shared" si="22"/>
        <v>6.9999999999999994E-5</v>
      </c>
      <c r="S195" s="97">
        <v>0</v>
      </c>
      <c r="T195" s="98">
        <f t="shared" si="23"/>
        <v>0</v>
      </c>
      <c r="AR195" s="99" t="s">
        <v>85</v>
      </c>
      <c r="AT195" s="99" t="s">
        <v>81</v>
      </c>
      <c r="AU195" s="99" t="s">
        <v>75</v>
      </c>
      <c r="AY195" s="1" t="s">
        <v>76</v>
      </c>
      <c r="BE195" s="100">
        <f t="shared" si="24"/>
        <v>0</v>
      </c>
      <c r="BF195" s="100">
        <f t="shared" si="25"/>
        <v>0</v>
      </c>
      <c r="BG195" s="100">
        <f t="shared" si="26"/>
        <v>0</v>
      </c>
      <c r="BH195" s="100">
        <f t="shared" si="27"/>
        <v>0</v>
      </c>
      <c r="BI195" s="100">
        <f t="shared" si="28"/>
        <v>0</v>
      </c>
      <c r="BJ195" s="1" t="s">
        <v>75</v>
      </c>
      <c r="BK195" s="100">
        <f t="shared" si="29"/>
        <v>0</v>
      </c>
      <c r="BL195" s="1" t="s">
        <v>85</v>
      </c>
      <c r="BM195" s="99" t="s">
        <v>352</v>
      </c>
    </row>
    <row r="196" spans="2:65" s="8" customFormat="1" ht="21.75" customHeight="1" x14ac:dyDescent="0.2">
      <c r="B196" s="86"/>
      <c r="C196" s="101" t="s">
        <v>353</v>
      </c>
      <c r="D196" s="101" t="s">
        <v>88</v>
      </c>
      <c r="E196" s="102" t="s">
        <v>354</v>
      </c>
      <c r="F196" s="103" t="s">
        <v>355</v>
      </c>
      <c r="G196" s="104" t="s">
        <v>182</v>
      </c>
      <c r="H196" s="105">
        <v>1</v>
      </c>
      <c r="I196" s="106"/>
      <c r="J196" s="107">
        <f t="shared" si="20"/>
        <v>0</v>
      </c>
      <c r="K196" s="108"/>
      <c r="L196" s="109"/>
      <c r="M196" s="110" t="s">
        <v>10</v>
      </c>
      <c r="N196" s="111" t="s">
        <v>30</v>
      </c>
      <c r="P196" s="97">
        <f t="shared" si="21"/>
        <v>0</v>
      </c>
      <c r="Q196" s="97">
        <v>2.3500000000000001E-3</v>
      </c>
      <c r="R196" s="97">
        <f t="shared" si="22"/>
        <v>2.3500000000000001E-3</v>
      </c>
      <c r="S196" s="97">
        <v>0</v>
      </c>
      <c r="T196" s="98">
        <f t="shared" si="23"/>
        <v>0</v>
      </c>
      <c r="AR196" s="99" t="s">
        <v>91</v>
      </c>
      <c r="AT196" s="99" t="s">
        <v>88</v>
      </c>
      <c r="AU196" s="99" t="s">
        <v>75</v>
      </c>
      <c r="AY196" s="1" t="s">
        <v>76</v>
      </c>
      <c r="BE196" s="100">
        <f t="shared" si="24"/>
        <v>0</v>
      </c>
      <c r="BF196" s="100">
        <f t="shared" si="25"/>
        <v>0</v>
      </c>
      <c r="BG196" s="100">
        <f t="shared" si="26"/>
        <v>0</v>
      </c>
      <c r="BH196" s="100">
        <f t="shared" si="27"/>
        <v>0</v>
      </c>
      <c r="BI196" s="100">
        <f t="shared" si="28"/>
        <v>0</v>
      </c>
      <c r="BJ196" s="1" t="s">
        <v>75</v>
      </c>
      <c r="BK196" s="100">
        <f t="shared" si="29"/>
        <v>0</v>
      </c>
      <c r="BL196" s="1" t="s">
        <v>85</v>
      </c>
      <c r="BM196" s="99" t="s">
        <v>356</v>
      </c>
    </row>
    <row r="197" spans="2:65" s="8" customFormat="1" ht="24.2" customHeight="1" x14ac:dyDescent="0.2">
      <c r="B197" s="86"/>
      <c r="C197" s="87" t="s">
        <v>357</v>
      </c>
      <c r="D197" s="87" t="s">
        <v>81</v>
      </c>
      <c r="E197" s="88" t="s">
        <v>358</v>
      </c>
      <c r="F197" s="89" t="s">
        <v>359</v>
      </c>
      <c r="G197" s="90" t="s">
        <v>182</v>
      </c>
      <c r="H197" s="91">
        <v>176</v>
      </c>
      <c r="I197" s="92"/>
      <c r="J197" s="93">
        <f t="shared" si="20"/>
        <v>0</v>
      </c>
      <c r="K197" s="94"/>
      <c r="L197" s="9"/>
      <c r="M197" s="95" t="s">
        <v>10</v>
      </c>
      <c r="N197" s="96" t="s">
        <v>30</v>
      </c>
      <c r="P197" s="97">
        <f t="shared" si="21"/>
        <v>0</v>
      </c>
      <c r="Q197" s="97">
        <v>2.0000000000000002E-5</v>
      </c>
      <c r="R197" s="97">
        <f t="shared" si="22"/>
        <v>3.5200000000000001E-3</v>
      </c>
      <c r="S197" s="97">
        <v>0</v>
      </c>
      <c r="T197" s="98">
        <f t="shared" si="23"/>
        <v>0</v>
      </c>
      <c r="AR197" s="99" t="s">
        <v>85</v>
      </c>
      <c r="AT197" s="99" t="s">
        <v>81</v>
      </c>
      <c r="AU197" s="99" t="s">
        <v>75</v>
      </c>
      <c r="AY197" s="1" t="s">
        <v>76</v>
      </c>
      <c r="BE197" s="100">
        <f t="shared" si="24"/>
        <v>0</v>
      </c>
      <c r="BF197" s="100">
        <f t="shared" si="25"/>
        <v>0</v>
      </c>
      <c r="BG197" s="100">
        <f t="shared" si="26"/>
        <v>0</v>
      </c>
      <c r="BH197" s="100">
        <f t="shared" si="27"/>
        <v>0</v>
      </c>
      <c r="BI197" s="100">
        <f t="shared" si="28"/>
        <v>0</v>
      </c>
      <c r="BJ197" s="1" t="s">
        <v>75</v>
      </c>
      <c r="BK197" s="100">
        <f t="shared" si="29"/>
        <v>0</v>
      </c>
      <c r="BL197" s="1" t="s">
        <v>85</v>
      </c>
      <c r="BM197" s="99" t="s">
        <v>360</v>
      </c>
    </row>
    <row r="198" spans="2:65" s="8" customFormat="1" ht="21.75" customHeight="1" x14ac:dyDescent="0.2">
      <c r="B198" s="86"/>
      <c r="C198" s="101" t="s">
        <v>361</v>
      </c>
      <c r="D198" s="101" t="s">
        <v>88</v>
      </c>
      <c r="E198" s="102" t="s">
        <v>362</v>
      </c>
      <c r="F198" s="103" t="s">
        <v>363</v>
      </c>
      <c r="G198" s="104" t="s">
        <v>182</v>
      </c>
      <c r="H198" s="105">
        <v>176</v>
      </c>
      <c r="I198" s="106"/>
      <c r="J198" s="107">
        <f t="shared" si="20"/>
        <v>0</v>
      </c>
      <c r="K198" s="108"/>
      <c r="L198" s="109"/>
      <c r="M198" s="110" t="s">
        <v>10</v>
      </c>
      <c r="N198" s="111" t="s">
        <v>30</v>
      </c>
      <c r="P198" s="97">
        <f t="shared" si="21"/>
        <v>0</v>
      </c>
      <c r="Q198" s="97">
        <v>2.5000000000000001E-4</v>
      </c>
      <c r="R198" s="97">
        <f t="shared" si="22"/>
        <v>4.3999999999999997E-2</v>
      </c>
      <c r="S198" s="97">
        <v>0</v>
      </c>
      <c r="T198" s="98">
        <f t="shared" si="23"/>
        <v>0</v>
      </c>
      <c r="AR198" s="99" t="s">
        <v>91</v>
      </c>
      <c r="AT198" s="99" t="s">
        <v>88</v>
      </c>
      <c r="AU198" s="99" t="s">
        <v>75</v>
      </c>
      <c r="AY198" s="1" t="s">
        <v>76</v>
      </c>
      <c r="BE198" s="100">
        <f t="shared" si="24"/>
        <v>0</v>
      </c>
      <c r="BF198" s="100">
        <f t="shared" si="25"/>
        <v>0</v>
      </c>
      <c r="BG198" s="100">
        <f t="shared" si="26"/>
        <v>0</v>
      </c>
      <c r="BH198" s="100">
        <f t="shared" si="27"/>
        <v>0</v>
      </c>
      <c r="BI198" s="100">
        <f t="shared" si="28"/>
        <v>0</v>
      </c>
      <c r="BJ198" s="1" t="s">
        <v>75</v>
      </c>
      <c r="BK198" s="100">
        <f t="shared" si="29"/>
        <v>0</v>
      </c>
      <c r="BL198" s="1" t="s">
        <v>85</v>
      </c>
      <c r="BM198" s="99" t="s">
        <v>364</v>
      </c>
    </row>
    <row r="199" spans="2:65" s="8" customFormat="1" ht="21.75" customHeight="1" x14ac:dyDescent="0.2">
      <c r="B199" s="86"/>
      <c r="C199" s="87" t="s">
        <v>365</v>
      </c>
      <c r="D199" s="87" t="s">
        <v>81</v>
      </c>
      <c r="E199" s="88" t="s">
        <v>366</v>
      </c>
      <c r="F199" s="89" t="s">
        <v>367</v>
      </c>
      <c r="G199" s="90" t="s">
        <v>182</v>
      </c>
      <c r="H199" s="91">
        <v>12</v>
      </c>
      <c r="I199" s="92"/>
      <c r="J199" s="93">
        <f t="shared" si="20"/>
        <v>0</v>
      </c>
      <c r="K199" s="94"/>
      <c r="L199" s="9"/>
      <c r="M199" s="95" t="s">
        <v>10</v>
      </c>
      <c r="N199" s="96" t="s">
        <v>30</v>
      </c>
      <c r="P199" s="97">
        <f t="shared" si="21"/>
        <v>0</v>
      </c>
      <c r="Q199" s="97">
        <v>2.0000000000000002E-5</v>
      </c>
      <c r="R199" s="97">
        <f t="shared" si="22"/>
        <v>2.4000000000000003E-4</v>
      </c>
      <c r="S199" s="97">
        <v>0</v>
      </c>
      <c r="T199" s="98">
        <f t="shared" si="23"/>
        <v>0</v>
      </c>
      <c r="AR199" s="99" t="s">
        <v>85</v>
      </c>
      <c r="AT199" s="99" t="s">
        <v>81</v>
      </c>
      <c r="AU199" s="99" t="s">
        <v>75</v>
      </c>
      <c r="AY199" s="1" t="s">
        <v>76</v>
      </c>
      <c r="BE199" s="100">
        <f t="shared" si="24"/>
        <v>0</v>
      </c>
      <c r="BF199" s="100">
        <f t="shared" si="25"/>
        <v>0</v>
      </c>
      <c r="BG199" s="100">
        <f t="shared" si="26"/>
        <v>0</v>
      </c>
      <c r="BH199" s="100">
        <f t="shared" si="27"/>
        <v>0</v>
      </c>
      <c r="BI199" s="100">
        <f t="shared" si="28"/>
        <v>0</v>
      </c>
      <c r="BJ199" s="1" t="s">
        <v>75</v>
      </c>
      <c r="BK199" s="100">
        <f t="shared" si="29"/>
        <v>0</v>
      </c>
      <c r="BL199" s="1" t="s">
        <v>85</v>
      </c>
      <c r="BM199" s="99" t="s">
        <v>368</v>
      </c>
    </row>
    <row r="200" spans="2:65" s="8" customFormat="1" ht="16.5" customHeight="1" x14ac:dyDescent="0.2">
      <c r="B200" s="86"/>
      <c r="C200" s="101" t="s">
        <v>369</v>
      </c>
      <c r="D200" s="101" t="s">
        <v>88</v>
      </c>
      <c r="E200" s="102" t="s">
        <v>370</v>
      </c>
      <c r="F200" s="103" t="s">
        <v>371</v>
      </c>
      <c r="G200" s="104" t="s">
        <v>182</v>
      </c>
      <c r="H200" s="105">
        <v>12</v>
      </c>
      <c r="I200" s="106"/>
      <c r="J200" s="107">
        <f t="shared" si="20"/>
        <v>0</v>
      </c>
      <c r="K200" s="108"/>
      <c r="L200" s="109"/>
      <c r="M200" s="110" t="s">
        <v>10</v>
      </c>
      <c r="N200" s="111" t="s">
        <v>30</v>
      </c>
      <c r="P200" s="97">
        <f t="shared" si="21"/>
        <v>0</v>
      </c>
      <c r="Q200" s="97">
        <v>6.9999999999999994E-5</v>
      </c>
      <c r="R200" s="97">
        <f t="shared" si="22"/>
        <v>8.3999999999999993E-4</v>
      </c>
      <c r="S200" s="97">
        <v>0</v>
      </c>
      <c r="T200" s="98">
        <f t="shared" si="23"/>
        <v>0</v>
      </c>
      <c r="AR200" s="99" t="s">
        <v>91</v>
      </c>
      <c r="AT200" s="99" t="s">
        <v>88</v>
      </c>
      <c r="AU200" s="99" t="s">
        <v>75</v>
      </c>
      <c r="AY200" s="1" t="s">
        <v>76</v>
      </c>
      <c r="BE200" s="100">
        <f t="shared" si="24"/>
        <v>0</v>
      </c>
      <c r="BF200" s="100">
        <f t="shared" si="25"/>
        <v>0</v>
      </c>
      <c r="BG200" s="100">
        <f t="shared" si="26"/>
        <v>0</v>
      </c>
      <c r="BH200" s="100">
        <f t="shared" si="27"/>
        <v>0</v>
      </c>
      <c r="BI200" s="100">
        <f t="shared" si="28"/>
        <v>0</v>
      </c>
      <c r="BJ200" s="1" t="s">
        <v>75</v>
      </c>
      <c r="BK200" s="100">
        <f t="shared" si="29"/>
        <v>0</v>
      </c>
      <c r="BL200" s="1" t="s">
        <v>85</v>
      </c>
      <c r="BM200" s="99" t="s">
        <v>372</v>
      </c>
    </row>
    <row r="201" spans="2:65" s="8" customFormat="1" ht="24.2" customHeight="1" x14ac:dyDescent="0.2">
      <c r="B201" s="86"/>
      <c r="C201" s="87" t="s">
        <v>373</v>
      </c>
      <c r="D201" s="87" t="s">
        <v>81</v>
      </c>
      <c r="E201" s="88" t="s">
        <v>374</v>
      </c>
      <c r="F201" s="89" t="s">
        <v>375</v>
      </c>
      <c r="G201" s="90" t="s">
        <v>182</v>
      </c>
      <c r="H201" s="91">
        <v>7</v>
      </c>
      <c r="I201" s="92"/>
      <c r="J201" s="93">
        <f t="shared" si="20"/>
        <v>0</v>
      </c>
      <c r="K201" s="94"/>
      <c r="L201" s="9"/>
      <c r="M201" s="95" t="s">
        <v>10</v>
      </c>
      <c r="N201" s="96" t="s">
        <v>30</v>
      </c>
      <c r="P201" s="97">
        <f t="shared" si="21"/>
        <v>0</v>
      </c>
      <c r="Q201" s="97">
        <v>4.0000000000000003E-5</v>
      </c>
      <c r="R201" s="97">
        <f t="shared" si="22"/>
        <v>2.8000000000000003E-4</v>
      </c>
      <c r="S201" s="97">
        <v>0</v>
      </c>
      <c r="T201" s="98">
        <f t="shared" si="23"/>
        <v>0</v>
      </c>
      <c r="AR201" s="99" t="s">
        <v>85</v>
      </c>
      <c r="AT201" s="99" t="s">
        <v>81</v>
      </c>
      <c r="AU201" s="99" t="s">
        <v>75</v>
      </c>
      <c r="AY201" s="1" t="s">
        <v>76</v>
      </c>
      <c r="BE201" s="100">
        <f t="shared" si="24"/>
        <v>0</v>
      </c>
      <c r="BF201" s="100">
        <f t="shared" si="25"/>
        <v>0</v>
      </c>
      <c r="BG201" s="100">
        <f t="shared" si="26"/>
        <v>0</v>
      </c>
      <c r="BH201" s="100">
        <f t="shared" si="27"/>
        <v>0</v>
      </c>
      <c r="BI201" s="100">
        <f t="shared" si="28"/>
        <v>0</v>
      </c>
      <c r="BJ201" s="1" t="s">
        <v>75</v>
      </c>
      <c r="BK201" s="100">
        <f t="shared" si="29"/>
        <v>0</v>
      </c>
      <c r="BL201" s="1" t="s">
        <v>85</v>
      </c>
      <c r="BM201" s="99" t="s">
        <v>376</v>
      </c>
    </row>
    <row r="202" spans="2:65" s="8" customFormat="1" ht="24.2" customHeight="1" x14ac:dyDescent="0.2">
      <c r="B202" s="86"/>
      <c r="C202" s="101" t="s">
        <v>377</v>
      </c>
      <c r="D202" s="101" t="s">
        <v>88</v>
      </c>
      <c r="E202" s="102" t="s">
        <v>378</v>
      </c>
      <c r="F202" s="103" t="s">
        <v>379</v>
      </c>
      <c r="G202" s="104" t="s">
        <v>182</v>
      </c>
      <c r="H202" s="105">
        <v>7</v>
      </c>
      <c r="I202" s="106"/>
      <c r="J202" s="107">
        <f t="shared" si="20"/>
        <v>0</v>
      </c>
      <c r="K202" s="108"/>
      <c r="L202" s="109"/>
      <c r="M202" s="110" t="s">
        <v>10</v>
      </c>
      <c r="N202" s="111" t="s">
        <v>30</v>
      </c>
      <c r="P202" s="97">
        <f t="shared" si="21"/>
        <v>0</v>
      </c>
      <c r="Q202" s="97">
        <v>1.6500000000000001E-2</v>
      </c>
      <c r="R202" s="97">
        <f t="shared" si="22"/>
        <v>0.11550000000000001</v>
      </c>
      <c r="S202" s="97">
        <v>0</v>
      </c>
      <c r="T202" s="98">
        <f t="shared" si="23"/>
        <v>0</v>
      </c>
      <c r="AR202" s="99" t="s">
        <v>91</v>
      </c>
      <c r="AT202" s="99" t="s">
        <v>88</v>
      </c>
      <c r="AU202" s="99" t="s">
        <v>75</v>
      </c>
      <c r="AY202" s="1" t="s">
        <v>76</v>
      </c>
      <c r="BE202" s="100">
        <f t="shared" si="24"/>
        <v>0</v>
      </c>
      <c r="BF202" s="100">
        <f t="shared" si="25"/>
        <v>0</v>
      </c>
      <c r="BG202" s="100">
        <f t="shared" si="26"/>
        <v>0</v>
      </c>
      <c r="BH202" s="100">
        <f t="shared" si="27"/>
        <v>0</v>
      </c>
      <c r="BI202" s="100">
        <f t="shared" si="28"/>
        <v>0</v>
      </c>
      <c r="BJ202" s="1" t="s">
        <v>75</v>
      </c>
      <c r="BK202" s="100">
        <f t="shared" si="29"/>
        <v>0</v>
      </c>
      <c r="BL202" s="1" t="s">
        <v>85</v>
      </c>
      <c r="BM202" s="99" t="s">
        <v>380</v>
      </c>
    </row>
    <row r="203" spans="2:65" s="8" customFormat="1" ht="16.5" customHeight="1" x14ac:dyDescent="0.2">
      <c r="B203" s="86"/>
      <c r="C203" s="87" t="s">
        <v>381</v>
      </c>
      <c r="D203" s="87" t="s">
        <v>81</v>
      </c>
      <c r="E203" s="88" t="s">
        <v>382</v>
      </c>
      <c r="F203" s="89" t="s">
        <v>383</v>
      </c>
      <c r="G203" s="90" t="s">
        <v>182</v>
      </c>
      <c r="H203" s="91">
        <v>7</v>
      </c>
      <c r="I203" s="92"/>
      <c r="J203" s="93">
        <f t="shared" si="20"/>
        <v>0</v>
      </c>
      <c r="K203" s="94"/>
      <c r="L203" s="9"/>
      <c r="M203" s="95" t="s">
        <v>10</v>
      </c>
      <c r="N203" s="96" t="s">
        <v>30</v>
      </c>
      <c r="P203" s="97">
        <f t="shared" si="21"/>
        <v>0</v>
      </c>
      <c r="Q203" s="97">
        <v>2.0000000000000002E-5</v>
      </c>
      <c r="R203" s="97">
        <f t="shared" si="22"/>
        <v>1.4000000000000001E-4</v>
      </c>
      <c r="S203" s="97">
        <v>0</v>
      </c>
      <c r="T203" s="98">
        <f t="shared" si="23"/>
        <v>0</v>
      </c>
      <c r="AR203" s="99" t="s">
        <v>85</v>
      </c>
      <c r="AT203" s="99" t="s">
        <v>81</v>
      </c>
      <c r="AU203" s="99" t="s">
        <v>75</v>
      </c>
      <c r="AY203" s="1" t="s">
        <v>76</v>
      </c>
      <c r="BE203" s="100">
        <f t="shared" si="24"/>
        <v>0</v>
      </c>
      <c r="BF203" s="100">
        <f t="shared" si="25"/>
        <v>0</v>
      </c>
      <c r="BG203" s="100">
        <f t="shared" si="26"/>
        <v>0</v>
      </c>
      <c r="BH203" s="100">
        <f t="shared" si="27"/>
        <v>0</v>
      </c>
      <c r="BI203" s="100">
        <f t="shared" si="28"/>
        <v>0</v>
      </c>
      <c r="BJ203" s="1" t="s">
        <v>75</v>
      </c>
      <c r="BK203" s="100">
        <f t="shared" si="29"/>
        <v>0</v>
      </c>
      <c r="BL203" s="1" t="s">
        <v>85</v>
      </c>
      <c r="BM203" s="99" t="s">
        <v>384</v>
      </c>
    </row>
    <row r="204" spans="2:65" s="8" customFormat="1" ht="24.2" customHeight="1" x14ac:dyDescent="0.2">
      <c r="B204" s="86"/>
      <c r="C204" s="101" t="s">
        <v>385</v>
      </c>
      <c r="D204" s="101" t="s">
        <v>88</v>
      </c>
      <c r="E204" s="102" t="s">
        <v>386</v>
      </c>
      <c r="F204" s="103" t="s">
        <v>387</v>
      </c>
      <c r="G204" s="104" t="s">
        <v>182</v>
      </c>
      <c r="H204" s="105">
        <v>7</v>
      </c>
      <c r="I204" s="106"/>
      <c r="J204" s="107">
        <f t="shared" si="20"/>
        <v>0</v>
      </c>
      <c r="K204" s="108"/>
      <c r="L204" s="109"/>
      <c r="M204" s="110" t="s">
        <v>10</v>
      </c>
      <c r="N204" s="111" t="s">
        <v>30</v>
      </c>
      <c r="P204" s="97">
        <f t="shared" si="21"/>
        <v>0</v>
      </c>
      <c r="Q204" s="97">
        <v>5.4000000000000001E-4</v>
      </c>
      <c r="R204" s="97">
        <f t="shared" si="22"/>
        <v>3.7799999999999999E-3</v>
      </c>
      <c r="S204" s="97">
        <v>0</v>
      </c>
      <c r="T204" s="98">
        <f t="shared" si="23"/>
        <v>0</v>
      </c>
      <c r="AR204" s="99" t="s">
        <v>91</v>
      </c>
      <c r="AT204" s="99" t="s">
        <v>88</v>
      </c>
      <c r="AU204" s="99" t="s">
        <v>75</v>
      </c>
      <c r="AY204" s="1" t="s">
        <v>76</v>
      </c>
      <c r="BE204" s="100">
        <f t="shared" si="24"/>
        <v>0</v>
      </c>
      <c r="BF204" s="100">
        <f t="shared" si="25"/>
        <v>0</v>
      </c>
      <c r="BG204" s="100">
        <f t="shared" si="26"/>
        <v>0</v>
      </c>
      <c r="BH204" s="100">
        <f t="shared" si="27"/>
        <v>0</v>
      </c>
      <c r="BI204" s="100">
        <f t="shared" si="28"/>
        <v>0</v>
      </c>
      <c r="BJ204" s="1" t="s">
        <v>75</v>
      </c>
      <c r="BK204" s="100">
        <f t="shared" si="29"/>
        <v>0</v>
      </c>
      <c r="BL204" s="1" t="s">
        <v>85</v>
      </c>
      <c r="BM204" s="99" t="s">
        <v>388</v>
      </c>
    </row>
    <row r="205" spans="2:65" s="8" customFormat="1" ht="16.5" customHeight="1" x14ac:dyDescent="0.2">
      <c r="B205" s="86"/>
      <c r="C205" s="87" t="s">
        <v>389</v>
      </c>
      <c r="D205" s="87" t="s">
        <v>81</v>
      </c>
      <c r="E205" s="88" t="s">
        <v>390</v>
      </c>
      <c r="F205" s="89" t="s">
        <v>391</v>
      </c>
      <c r="G205" s="90" t="s">
        <v>182</v>
      </c>
      <c r="H205" s="91">
        <v>1</v>
      </c>
      <c r="I205" s="92"/>
      <c r="J205" s="93">
        <f t="shared" si="20"/>
        <v>0</v>
      </c>
      <c r="K205" s="94"/>
      <c r="L205" s="9"/>
      <c r="M205" s="95" t="s">
        <v>10</v>
      </c>
      <c r="N205" s="96" t="s">
        <v>30</v>
      </c>
      <c r="P205" s="97">
        <f t="shared" si="21"/>
        <v>0</v>
      </c>
      <c r="Q205" s="97">
        <v>6.0000000000000002E-5</v>
      </c>
      <c r="R205" s="97">
        <f t="shared" si="22"/>
        <v>6.0000000000000002E-5</v>
      </c>
      <c r="S205" s="97">
        <v>0</v>
      </c>
      <c r="T205" s="98">
        <f t="shared" si="23"/>
        <v>0</v>
      </c>
      <c r="AR205" s="99" t="s">
        <v>85</v>
      </c>
      <c r="AT205" s="99" t="s">
        <v>81</v>
      </c>
      <c r="AU205" s="99" t="s">
        <v>75</v>
      </c>
      <c r="AY205" s="1" t="s">
        <v>76</v>
      </c>
      <c r="BE205" s="100">
        <f t="shared" si="24"/>
        <v>0</v>
      </c>
      <c r="BF205" s="100">
        <f t="shared" si="25"/>
        <v>0</v>
      </c>
      <c r="BG205" s="100">
        <f t="shared" si="26"/>
        <v>0</v>
      </c>
      <c r="BH205" s="100">
        <f t="shared" si="27"/>
        <v>0</v>
      </c>
      <c r="BI205" s="100">
        <f t="shared" si="28"/>
        <v>0</v>
      </c>
      <c r="BJ205" s="1" t="s">
        <v>75</v>
      </c>
      <c r="BK205" s="100">
        <f t="shared" si="29"/>
        <v>0</v>
      </c>
      <c r="BL205" s="1" t="s">
        <v>85</v>
      </c>
      <c r="BM205" s="99" t="s">
        <v>392</v>
      </c>
    </row>
    <row r="206" spans="2:65" s="8" customFormat="1" ht="16.5" customHeight="1" x14ac:dyDescent="0.2">
      <c r="B206" s="86"/>
      <c r="C206" s="101" t="s">
        <v>393</v>
      </c>
      <c r="D206" s="101" t="s">
        <v>88</v>
      </c>
      <c r="E206" s="102" t="s">
        <v>394</v>
      </c>
      <c r="F206" s="103" t="s">
        <v>395</v>
      </c>
      <c r="G206" s="104" t="s">
        <v>182</v>
      </c>
      <c r="H206" s="105">
        <v>1</v>
      </c>
      <c r="I206" s="106"/>
      <c r="J206" s="107">
        <f t="shared" si="20"/>
        <v>0</v>
      </c>
      <c r="K206" s="108"/>
      <c r="L206" s="109"/>
      <c r="M206" s="110" t="s">
        <v>10</v>
      </c>
      <c r="N206" s="111" t="s">
        <v>30</v>
      </c>
      <c r="P206" s="97">
        <f t="shared" si="21"/>
        <v>0</v>
      </c>
      <c r="Q206" s="97">
        <v>2E-3</v>
      </c>
      <c r="R206" s="97">
        <f t="shared" si="22"/>
        <v>2E-3</v>
      </c>
      <c r="S206" s="97">
        <v>0</v>
      </c>
      <c r="T206" s="98">
        <f t="shared" si="23"/>
        <v>0</v>
      </c>
      <c r="AR206" s="99" t="s">
        <v>91</v>
      </c>
      <c r="AT206" s="99" t="s">
        <v>88</v>
      </c>
      <c r="AU206" s="99" t="s">
        <v>75</v>
      </c>
      <c r="AY206" s="1" t="s">
        <v>76</v>
      </c>
      <c r="BE206" s="100">
        <f t="shared" si="24"/>
        <v>0</v>
      </c>
      <c r="BF206" s="100">
        <f t="shared" si="25"/>
        <v>0</v>
      </c>
      <c r="BG206" s="100">
        <f t="shared" si="26"/>
        <v>0</v>
      </c>
      <c r="BH206" s="100">
        <f t="shared" si="27"/>
        <v>0</v>
      </c>
      <c r="BI206" s="100">
        <f t="shared" si="28"/>
        <v>0</v>
      </c>
      <c r="BJ206" s="1" t="s">
        <v>75</v>
      </c>
      <c r="BK206" s="100">
        <f t="shared" si="29"/>
        <v>0</v>
      </c>
      <c r="BL206" s="1" t="s">
        <v>85</v>
      </c>
      <c r="BM206" s="99" t="s">
        <v>396</v>
      </c>
    </row>
    <row r="207" spans="2:65" s="8" customFormat="1" ht="16.5" customHeight="1" x14ac:dyDescent="0.2">
      <c r="B207" s="86"/>
      <c r="C207" s="87" t="s">
        <v>397</v>
      </c>
      <c r="D207" s="87" t="s">
        <v>81</v>
      </c>
      <c r="E207" s="88" t="s">
        <v>398</v>
      </c>
      <c r="F207" s="89" t="s">
        <v>399</v>
      </c>
      <c r="G207" s="90" t="s">
        <v>182</v>
      </c>
      <c r="H207" s="91">
        <v>1</v>
      </c>
      <c r="I207" s="92"/>
      <c r="J207" s="93">
        <f t="shared" si="20"/>
        <v>0</v>
      </c>
      <c r="K207" s="94"/>
      <c r="L207" s="9"/>
      <c r="M207" s="95" t="s">
        <v>10</v>
      </c>
      <c r="N207" s="96" t="s">
        <v>30</v>
      </c>
      <c r="P207" s="97">
        <f t="shared" si="21"/>
        <v>0</v>
      </c>
      <c r="Q207" s="97">
        <v>6.9999999999999994E-5</v>
      </c>
      <c r="R207" s="97">
        <f t="shared" si="22"/>
        <v>6.9999999999999994E-5</v>
      </c>
      <c r="S207" s="97">
        <v>0</v>
      </c>
      <c r="T207" s="98">
        <f t="shared" si="23"/>
        <v>0</v>
      </c>
      <c r="AR207" s="99" t="s">
        <v>85</v>
      </c>
      <c r="AT207" s="99" t="s">
        <v>81</v>
      </c>
      <c r="AU207" s="99" t="s">
        <v>75</v>
      </c>
      <c r="AY207" s="1" t="s">
        <v>76</v>
      </c>
      <c r="BE207" s="100">
        <f t="shared" si="24"/>
        <v>0</v>
      </c>
      <c r="BF207" s="100">
        <f t="shared" si="25"/>
        <v>0</v>
      </c>
      <c r="BG207" s="100">
        <f t="shared" si="26"/>
        <v>0</v>
      </c>
      <c r="BH207" s="100">
        <f t="shared" si="27"/>
        <v>0</v>
      </c>
      <c r="BI207" s="100">
        <f t="shared" si="28"/>
        <v>0</v>
      </c>
      <c r="BJ207" s="1" t="s">
        <v>75</v>
      </c>
      <c r="BK207" s="100">
        <f t="shared" si="29"/>
        <v>0</v>
      </c>
      <c r="BL207" s="1" t="s">
        <v>85</v>
      </c>
      <c r="BM207" s="99" t="s">
        <v>400</v>
      </c>
    </row>
    <row r="208" spans="2:65" s="8" customFormat="1" ht="24.2" customHeight="1" x14ac:dyDescent="0.2">
      <c r="B208" s="86"/>
      <c r="C208" s="101" t="s">
        <v>401</v>
      </c>
      <c r="D208" s="101" t="s">
        <v>88</v>
      </c>
      <c r="E208" s="102" t="s">
        <v>402</v>
      </c>
      <c r="F208" s="103" t="s">
        <v>403</v>
      </c>
      <c r="G208" s="104" t="s">
        <v>182</v>
      </c>
      <c r="H208" s="105">
        <v>1</v>
      </c>
      <c r="I208" s="106"/>
      <c r="J208" s="107">
        <f t="shared" si="20"/>
        <v>0</v>
      </c>
      <c r="K208" s="108"/>
      <c r="L208" s="109"/>
      <c r="M208" s="110" t="s">
        <v>10</v>
      </c>
      <c r="N208" s="111" t="s">
        <v>30</v>
      </c>
      <c r="P208" s="97">
        <f t="shared" si="21"/>
        <v>0</v>
      </c>
      <c r="Q208" s="97">
        <v>3.6099999999999999E-3</v>
      </c>
      <c r="R208" s="97">
        <f t="shared" si="22"/>
        <v>3.6099999999999999E-3</v>
      </c>
      <c r="S208" s="97">
        <v>0</v>
      </c>
      <c r="T208" s="98">
        <f t="shared" si="23"/>
        <v>0</v>
      </c>
      <c r="AR208" s="99" t="s">
        <v>91</v>
      </c>
      <c r="AT208" s="99" t="s">
        <v>88</v>
      </c>
      <c r="AU208" s="99" t="s">
        <v>75</v>
      </c>
      <c r="AY208" s="1" t="s">
        <v>76</v>
      </c>
      <c r="BE208" s="100">
        <f t="shared" si="24"/>
        <v>0</v>
      </c>
      <c r="BF208" s="100">
        <f t="shared" si="25"/>
        <v>0</v>
      </c>
      <c r="BG208" s="100">
        <f t="shared" si="26"/>
        <v>0</v>
      </c>
      <c r="BH208" s="100">
        <f t="shared" si="27"/>
        <v>0</v>
      </c>
      <c r="BI208" s="100">
        <f t="shared" si="28"/>
        <v>0</v>
      </c>
      <c r="BJ208" s="1" t="s">
        <v>75</v>
      </c>
      <c r="BK208" s="100">
        <f t="shared" si="29"/>
        <v>0</v>
      </c>
      <c r="BL208" s="1" t="s">
        <v>85</v>
      </c>
      <c r="BM208" s="99" t="s">
        <v>404</v>
      </c>
    </row>
    <row r="209" spans="2:65" s="8" customFormat="1" ht="24.2" customHeight="1" x14ac:dyDescent="0.2">
      <c r="B209" s="86"/>
      <c r="C209" s="87" t="s">
        <v>405</v>
      </c>
      <c r="D209" s="87" t="s">
        <v>81</v>
      </c>
      <c r="E209" s="88" t="s">
        <v>406</v>
      </c>
      <c r="F209" s="89" t="s">
        <v>407</v>
      </c>
      <c r="G209" s="90" t="s">
        <v>132</v>
      </c>
      <c r="H209" s="91"/>
      <c r="I209" s="92"/>
      <c r="J209" s="93">
        <f t="shared" si="20"/>
        <v>0</v>
      </c>
      <c r="K209" s="94"/>
      <c r="L209" s="9"/>
      <c r="M209" s="95" t="s">
        <v>10</v>
      </c>
      <c r="N209" s="96" t="s">
        <v>30</v>
      </c>
      <c r="P209" s="97">
        <f t="shared" si="21"/>
        <v>0</v>
      </c>
      <c r="Q209" s="97">
        <v>0</v>
      </c>
      <c r="R209" s="97">
        <f t="shared" si="22"/>
        <v>0</v>
      </c>
      <c r="S209" s="97">
        <v>0</v>
      </c>
      <c r="T209" s="98">
        <f t="shared" si="23"/>
        <v>0</v>
      </c>
      <c r="AR209" s="99" t="s">
        <v>85</v>
      </c>
      <c r="AT209" s="99" t="s">
        <v>81</v>
      </c>
      <c r="AU209" s="99" t="s">
        <v>75</v>
      </c>
      <c r="AY209" s="1" t="s">
        <v>76</v>
      </c>
      <c r="BE209" s="100">
        <f t="shared" si="24"/>
        <v>0</v>
      </c>
      <c r="BF209" s="100">
        <f t="shared" si="25"/>
        <v>0</v>
      </c>
      <c r="BG209" s="100">
        <f t="shared" si="26"/>
        <v>0</v>
      </c>
      <c r="BH209" s="100">
        <f t="shared" si="27"/>
        <v>0</v>
      </c>
      <c r="BI209" s="100">
        <f t="shared" si="28"/>
        <v>0</v>
      </c>
      <c r="BJ209" s="1" t="s">
        <v>75</v>
      </c>
      <c r="BK209" s="100">
        <f t="shared" si="29"/>
        <v>0</v>
      </c>
      <c r="BL209" s="1" t="s">
        <v>85</v>
      </c>
      <c r="BM209" s="99" t="s">
        <v>408</v>
      </c>
    </row>
    <row r="210" spans="2:65" s="8" customFormat="1" ht="24.2" customHeight="1" x14ac:dyDescent="0.2">
      <c r="B210" s="86"/>
      <c r="C210" s="87" t="s">
        <v>409</v>
      </c>
      <c r="D210" s="87" t="s">
        <v>81</v>
      </c>
      <c r="E210" s="88" t="s">
        <v>410</v>
      </c>
      <c r="F210" s="89" t="s">
        <v>411</v>
      </c>
      <c r="G210" s="90" t="s">
        <v>182</v>
      </c>
      <c r="H210" s="91">
        <v>188</v>
      </c>
      <c r="I210" s="92"/>
      <c r="J210" s="93">
        <f t="shared" si="20"/>
        <v>0</v>
      </c>
      <c r="K210" s="94"/>
      <c r="L210" s="9"/>
      <c r="M210" s="95" t="s">
        <v>10</v>
      </c>
      <c r="N210" s="96" t="s">
        <v>30</v>
      </c>
      <c r="P210" s="97">
        <f t="shared" si="21"/>
        <v>0</v>
      </c>
      <c r="Q210" s="97">
        <v>1.2852E-4</v>
      </c>
      <c r="R210" s="97">
        <f t="shared" si="22"/>
        <v>2.4161760000000001E-2</v>
      </c>
      <c r="S210" s="97">
        <v>0</v>
      </c>
      <c r="T210" s="98">
        <f t="shared" si="23"/>
        <v>0</v>
      </c>
      <c r="AR210" s="99" t="s">
        <v>85</v>
      </c>
      <c r="AT210" s="99" t="s">
        <v>81</v>
      </c>
      <c r="AU210" s="99" t="s">
        <v>75</v>
      </c>
      <c r="AY210" s="1" t="s">
        <v>76</v>
      </c>
      <c r="BE210" s="100">
        <f t="shared" si="24"/>
        <v>0</v>
      </c>
      <c r="BF210" s="100">
        <f t="shared" si="25"/>
        <v>0</v>
      </c>
      <c r="BG210" s="100">
        <f t="shared" si="26"/>
        <v>0</v>
      </c>
      <c r="BH210" s="100">
        <f t="shared" si="27"/>
        <v>0</v>
      </c>
      <c r="BI210" s="100">
        <f t="shared" si="28"/>
        <v>0</v>
      </c>
      <c r="BJ210" s="1" t="s">
        <v>75</v>
      </c>
      <c r="BK210" s="100">
        <f t="shared" si="29"/>
        <v>0</v>
      </c>
      <c r="BL210" s="1" t="s">
        <v>85</v>
      </c>
      <c r="BM210" s="99" t="s">
        <v>412</v>
      </c>
    </row>
    <row r="211" spans="2:65" s="8" customFormat="1" ht="37.9" customHeight="1" x14ac:dyDescent="0.2">
      <c r="B211" s="86"/>
      <c r="C211" s="101" t="s">
        <v>413</v>
      </c>
      <c r="D211" s="101" t="s">
        <v>88</v>
      </c>
      <c r="E211" s="102" t="s">
        <v>414</v>
      </c>
      <c r="F211" s="103" t="s">
        <v>415</v>
      </c>
      <c r="G211" s="104" t="s">
        <v>182</v>
      </c>
      <c r="H211" s="105">
        <v>188</v>
      </c>
      <c r="I211" s="106"/>
      <c r="J211" s="107">
        <f t="shared" si="20"/>
        <v>0</v>
      </c>
      <c r="K211" s="108"/>
      <c r="L211" s="109"/>
      <c r="M211" s="110" t="s">
        <v>10</v>
      </c>
      <c r="N211" s="111" t="s">
        <v>30</v>
      </c>
      <c r="P211" s="97">
        <f t="shared" si="21"/>
        <v>0</v>
      </c>
      <c r="Q211" s="97">
        <v>1.2999999999999999E-4</v>
      </c>
      <c r="R211" s="97">
        <f t="shared" si="22"/>
        <v>2.4439999999999996E-2</v>
      </c>
      <c r="S211" s="97">
        <v>0</v>
      </c>
      <c r="T211" s="98">
        <f t="shared" si="23"/>
        <v>0</v>
      </c>
      <c r="AR211" s="99" t="s">
        <v>91</v>
      </c>
      <c r="AT211" s="99" t="s">
        <v>88</v>
      </c>
      <c r="AU211" s="99" t="s">
        <v>75</v>
      </c>
      <c r="AY211" s="1" t="s">
        <v>76</v>
      </c>
      <c r="BE211" s="100">
        <f t="shared" si="24"/>
        <v>0</v>
      </c>
      <c r="BF211" s="100">
        <f t="shared" si="25"/>
        <v>0</v>
      </c>
      <c r="BG211" s="100">
        <f t="shared" si="26"/>
        <v>0</v>
      </c>
      <c r="BH211" s="100">
        <f t="shared" si="27"/>
        <v>0</v>
      </c>
      <c r="BI211" s="100">
        <f t="shared" si="28"/>
        <v>0</v>
      </c>
      <c r="BJ211" s="1" t="s">
        <v>75</v>
      </c>
      <c r="BK211" s="100">
        <f t="shared" si="29"/>
        <v>0</v>
      </c>
      <c r="BL211" s="1" t="s">
        <v>85</v>
      </c>
      <c r="BM211" s="99" t="s">
        <v>416</v>
      </c>
    </row>
    <row r="212" spans="2:65" s="8" customFormat="1" ht="24.2" customHeight="1" x14ac:dyDescent="0.2">
      <c r="B212" s="86"/>
      <c r="C212" s="87" t="s">
        <v>417</v>
      </c>
      <c r="D212" s="87" t="s">
        <v>81</v>
      </c>
      <c r="E212" s="88" t="s">
        <v>418</v>
      </c>
      <c r="F212" s="89" t="s">
        <v>419</v>
      </c>
      <c r="G212" s="90" t="s">
        <v>420</v>
      </c>
      <c r="H212" s="91">
        <v>6</v>
      </c>
      <c r="I212" s="92"/>
      <c r="J212" s="93">
        <f t="shared" si="20"/>
        <v>0</v>
      </c>
      <c r="K212" s="94"/>
      <c r="L212" s="9"/>
      <c r="M212" s="95" t="s">
        <v>10</v>
      </c>
      <c r="N212" s="96" t="s">
        <v>30</v>
      </c>
      <c r="P212" s="97">
        <f t="shared" si="21"/>
        <v>0</v>
      </c>
      <c r="Q212" s="97">
        <v>2.5999999999999998E-4</v>
      </c>
      <c r="R212" s="97">
        <f t="shared" si="22"/>
        <v>1.5599999999999998E-3</v>
      </c>
      <c r="S212" s="97">
        <v>0</v>
      </c>
      <c r="T212" s="98">
        <f t="shared" si="23"/>
        <v>0</v>
      </c>
      <c r="AR212" s="99" t="s">
        <v>85</v>
      </c>
      <c r="AT212" s="99" t="s">
        <v>81</v>
      </c>
      <c r="AU212" s="99" t="s">
        <v>75</v>
      </c>
      <c r="AY212" s="1" t="s">
        <v>76</v>
      </c>
      <c r="BE212" s="100">
        <f t="shared" si="24"/>
        <v>0</v>
      </c>
      <c r="BF212" s="100">
        <f t="shared" si="25"/>
        <v>0</v>
      </c>
      <c r="BG212" s="100">
        <f t="shared" si="26"/>
        <v>0</v>
      </c>
      <c r="BH212" s="100">
        <f t="shared" si="27"/>
        <v>0</v>
      </c>
      <c r="BI212" s="100">
        <f t="shared" si="28"/>
        <v>0</v>
      </c>
      <c r="BJ212" s="1" t="s">
        <v>75</v>
      </c>
      <c r="BK212" s="100">
        <f t="shared" si="29"/>
        <v>0</v>
      </c>
      <c r="BL212" s="1" t="s">
        <v>85</v>
      </c>
      <c r="BM212" s="99" t="s">
        <v>421</v>
      </c>
    </row>
    <row r="213" spans="2:65" s="8" customFormat="1" ht="44.25" customHeight="1" x14ac:dyDescent="0.2">
      <c r="B213" s="86"/>
      <c r="C213" s="101" t="s">
        <v>422</v>
      </c>
      <c r="D213" s="101" t="s">
        <v>88</v>
      </c>
      <c r="E213" s="102" t="s">
        <v>423</v>
      </c>
      <c r="F213" s="103" t="s">
        <v>424</v>
      </c>
      <c r="G213" s="104" t="s">
        <v>182</v>
      </c>
      <c r="H213" s="105">
        <v>6</v>
      </c>
      <c r="I213" s="106"/>
      <c r="J213" s="107">
        <f t="shared" si="20"/>
        <v>0</v>
      </c>
      <c r="K213" s="108"/>
      <c r="L213" s="109"/>
      <c r="M213" s="110" t="s">
        <v>10</v>
      </c>
      <c r="N213" s="111" t="s">
        <v>30</v>
      </c>
      <c r="P213" s="97">
        <f t="shared" si="21"/>
        <v>0</v>
      </c>
      <c r="Q213" s="97">
        <v>2.0500000000000001E-2</v>
      </c>
      <c r="R213" s="97">
        <f t="shared" si="22"/>
        <v>0.123</v>
      </c>
      <c r="S213" s="97">
        <v>0</v>
      </c>
      <c r="T213" s="98">
        <f t="shared" si="23"/>
        <v>0</v>
      </c>
      <c r="AR213" s="99" t="s">
        <v>91</v>
      </c>
      <c r="AT213" s="99" t="s">
        <v>88</v>
      </c>
      <c r="AU213" s="99" t="s">
        <v>75</v>
      </c>
      <c r="AY213" s="1" t="s">
        <v>76</v>
      </c>
      <c r="BE213" s="100">
        <f t="shared" si="24"/>
        <v>0</v>
      </c>
      <c r="BF213" s="100">
        <f t="shared" si="25"/>
        <v>0</v>
      </c>
      <c r="BG213" s="100">
        <f t="shared" si="26"/>
        <v>0</v>
      </c>
      <c r="BH213" s="100">
        <f t="shared" si="27"/>
        <v>0</v>
      </c>
      <c r="BI213" s="100">
        <f t="shared" si="28"/>
        <v>0</v>
      </c>
      <c r="BJ213" s="1" t="s">
        <v>75</v>
      </c>
      <c r="BK213" s="100">
        <f t="shared" si="29"/>
        <v>0</v>
      </c>
      <c r="BL213" s="1" t="s">
        <v>85</v>
      </c>
      <c r="BM213" s="99" t="s">
        <v>425</v>
      </c>
    </row>
    <row r="214" spans="2:65" s="8" customFormat="1" ht="16.5" customHeight="1" x14ac:dyDescent="0.2">
      <c r="B214" s="86"/>
      <c r="C214" s="87" t="s">
        <v>286</v>
      </c>
      <c r="D214" s="87" t="s">
        <v>81</v>
      </c>
      <c r="E214" s="88" t="s">
        <v>426</v>
      </c>
      <c r="F214" s="89" t="s">
        <v>427</v>
      </c>
      <c r="G214" s="90" t="s">
        <v>84</v>
      </c>
      <c r="H214" s="91">
        <v>631.5</v>
      </c>
      <c r="I214" s="92"/>
      <c r="J214" s="93">
        <f t="shared" si="20"/>
        <v>0</v>
      </c>
      <c r="K214" s="94"/>
      <c r="L214" s="9"/>
      <c r="M214" s="95" t="s">
        <v>10</v>
      </c>
      <c r="N214" s="96" t="s">
        <v>30</v>
      </c>
      <c r="P214" s="97">
        <f t="shared" si="21"/>
        <v>0</v>
      </c>
      <c r="Q214" s="97">
        <v>0</v>
      </c>
      <c r="R214" s="97">
        <f t="shared" si="22"/>
        <v>0</v>
      </c>
      <c r="S214" s="97">
        <v>0</v>
      </c>
      <c r="T214" s="98">
        <f t="shared" si="23"/>
        <v>0</v>
      </c>
      <c r="AR214" s="99" t="s">
        <v>85</v>
      </c>
      <c r="AT214" s="99" t="s">
        <v>81</v>
      </c>
      <c r="AU214" s="99" t="s">
        <v>75</v>
      </c>
      <c r="AY214" s="1" t="s">
        <v>76</v>
      </c>
      <c r="BE214" s="100">
        <f t="shared" si="24"/>
        <v>0</v>
      </c>
      <c r="BF214" s="100">
        <f t="shared" si="25"/>
        <v>0</v>
      </c>
      <c r="BG214" s="100">
        <f t="shared" si="26"/>
        <v>0</v>
      </c>
      <c r="BH214" s="100">
        <f t="shared" si="27"/>
        <v>0</v>
      </c>
      <c r="BI214" s="100">
        <f t="shared" si="28"/>
        <v>0</v>
      </c>
      <c r="BJ214" s="1" t="s">
        <v>75</v>
      </c>
      <c r="BK214" s="100">
        <f t="shared" si="29"/>
        <v>0</v>
      </c>
      <c r="BL214" s="1" t="s">
        <v>85</v>
      </c>
      <c r="BM214" s="99" t="s">
        <v>428</v>
      </c>
    </row>
    <row r="215" spans="2:65" s="8" customFormat="1" ht="24.2" customHeight="1" x14ac:dyDescent="0.2">
      <c r="B215" s="86"/>
      <c r="C215" s="87" t="s">
        <v>429</v>
      </c>
      <c r="D215" s="87" t="s">
        <v>81</v>
      </c>
      <c r="E215" s="88" t="s">
        <v>430</v>
      </c>
      <c r="F215" s="89" t="s">
        <v>431</v>
      </c>
      <c r="G215" s="90" t="s">
        <v>84</v>
      </c>
      <c r="H215" s="91">
        <v>631.5</v>
      </c>
      <c r="I215" s="92"/>
      <c r="J215" s="93">
        <f t="shared" si="20"/>
        <v>0</v>
      </c>
      <c r="K215" s="94"/>
      <c r="L215" s="9"/>
      <c r="M215" s="95" t="s">
        <v>10</v>
      </c>
      <c r="N215" s="96" t="s">
        <v>30</v>
      </c>
      <c r="P215" s="97">
        <f t="shared" si="21"/>
        <v>0</v>
      </c>
      <c r="Q215" s="97">
        <v>1.0000000000000001E-5</v>
      </c>
      <c r="R215" s="97">
        <f t="shared" si="22"/>
        <v>6.3150000000000003E-3</v>
      </c>
      <c r="S215" s="97">
        <v>0</v>
      </c>
      <c r="T215" s="98">
        <f t="shared" si="23"/>
        <v>0</v>
      </c>
      <c r="AR215" s="99" t="s">
        <v>85</v>
      </c>
      <c r="AT215" s="99" t="s">
        <v>81</v>
      </c>
      <c r="AU215" s="99" t="s">
        <v>75</v>
      </c>
      <c r="AY215" s="1" t="s">
        <v>76</v>
      </c>
      <c r="BE215" s="100">
        <f t="shared" si="24"/>
        <v>0</v>
      </c>
      <c r="BF215" s="100">
        <f t="shared" si="25"/>
        <v>0</v>
      </c>
      <c r="BG215" s="100">
        <f t="shared" si="26"/>
        <v>0</v>
      </c>
      <c r="BH215" s="100">
        <f t="shared" si="27"/>
        <v>0</v>
      </c>
      <c r="BI215" s="100">
        <f t="shared" si="28"/>
        <v>0</v>
      </c>
      <c r="BJ215" s="1" t="s">
        <v>75</v>
      </c>
      <c r="BK215" s="100">
        <f t="shared" si="29"/>
        <v>0</v>
      </c>
      <c r="BL215" s="1" t="s">
        <v>85</v>
      </c>
      <c r="BM215" s="99" t="s">
        <v>432</v>
      </c>
    </row>
    <row r="216" spans="2:65" s="8" customFormat="1" ht="33" customHeight="1" x14ac:dyDescent="0.2">
      <c r="B216" s="86"/>
      <c r="C216" s="87" t="s">
        <v>433</v>
      </c>
      <c r="D216" s="87" t="s">
        <v>81</v>
      </c>
      <c r="E216" s="88" t="s">
        <v>434</v>
      </c>
      <c r="F216" s="89" t="s">
        <v>435</v>
      </c>
      <c r="G216" s="90" t="s">
        <v>436</v>
      </c>
      <c r="H216" s="91">
        <v>8</v>
      </c>
      <c r="I216" s="92"/>
      <c r="J216" s="93">
        <f t="shared" si="20"/>
        <v>0</v>
      </c>
      <c r="K216" s="94"/>
      <c r="L216" s="9"/>
      <c r="M216" s="95" t="s">
        <v>10</v>
      </c>
      <c r="N216" s="96" t="s">
        <v>30</v>
      </c>
      <c r="P216" s="97">
        <f t="shared" si="21"/>
        <v>0</v>
      </c>
      <c r="Q216" s="97">
        <v>0</v>
      </c>
      <c r="R216" s="97">
        <f t="shared" si="22"/>
        <v>0</v>
      </c>
      <c r="S216" s="97">
        <v>0</v>
      </c>
      <c r="T216" s="98">
        <f t="shared" si="23"/>
        <v>0</v>
      </c>
      <c r="AR216" s="99" t="s">
        <v>85</v>
      </c>
      <c r="AT216" s="99" t="s">
        <v>81</v>
      </c>
      <c r="AU216" s="99" t="s">
        <v>75</v>
      </c>
      <c r="AY216" s="1" t="s">
        <v>76</v>
      </c>
      <c r="BE216" s="100">
        <f t="shared" si="24"/>
        <v>0</v>
      </c>
      <c r="BF216" s="100">
        <f t="shared" si="25"/>
        <v>0</v>
      </c>
      <c r="BG216" s="100">
        <f t="shared" si="26"/>
        <v>0</v>
      </c>
      <c r="BH216" s="100">
        <f t="shared" si="27"/>
        <v>0</v>
      </c>
      <c r="BI216" s="100">
        <f t="shared" si="28"/>
        <v>0</v>
      </c>
      <c r="BJ216" s="1" t="s">
        <v>75</v>
      </c>
      <c r="BK216" s="100">
        <f t="shared" si="29"/>
        <v>0</v>
      </c>
      <c r="BL216" s="1" t="s">
        <v>85</v>
      </c>
      <c r="BM216" s="99" t="s">
        <v>437</v>
      </c>
    </row>
    <row r="217" spans="2:65" s="8" customFormat="1" ht="33" customHeight="1" x14ac:dyDescent="0.2">
      <c r="B217" s="86"/>
      <c r="C217" s="87" t="s">
        <v>438</v>
      </c>
      <c r="D217" s="87" t="s">
        <v>81</v>
      </c>
      <c r="E217" s="88" t="s">
        <v>439</v>
      </c>
      <c r="F217" s="89" t="s">
        <v>440</v>
      </c>
      <c r="G217" s="90" t="s">
        <v>436</v>
      </c>
      <c r="H217" s="91">
        <v>8</v>
      </c>
      <c r="I217" s="92"/>
      <c r="J217" s="93">
        <f t="shared" si="20"/>
        <v>0</v>
      </c>
      <c r="K217" s="94"/>
      <c r="L217" s="9"/>
      <c r="M217" s="95" t="s">
        <v>10</v>
      </c>
      <c r="N217" s="96" t="s">
        <v>30</v>
      </c>
      <c r="P217" s="97">
        <f t="shared" si="21"/>
        <v>0</v>
      </c>
      <c r="Q217" s="97">
        <v>0</v>
      </c>
      <c r="R217" s="97">
        <f t="shared" si="22"/>
        <v>0</v>
      </c>
      <c r="S217" s="97">
        <v>0</v>
      </c>
      <c r="T217" s="98">
        <f t="shared" si="23"/>
        <v>0</v>
      </c>
      <c r="AR217" s="99" t="s">
        <v>85</v>
      </c>
      <c r="AT217" s="99" t="s">
        <v>81</v>
      </c>
      <c r="AU217" s="99" t="s">
        <v>75</v>
      </c>
      <c r="AY217" s="1" t="s">
        <v>76</v>
      </c>
      <c r="BE217" s="100">
        <f t="shared" si="24"/>
        <v>0</v>
      </c>
      <c r="BF217" s="100">
        <f t="shared" si="25"/>
        <v>0</v>
      </c>
      <c r="BG217" s="100">
        <f t="shared" si="26"/>
        <v>0</v>
      </c>
      <c r="BH217" s="100">
        <f t="shared" si="27"/>
        <v>0</v>
      </c>
      <c r="BI217" s="100">
        <f t="shared" si="28"/>
        <v>0</v>
      </c>
      <c r="BJ217" s="1" t="s">
        <v>75</v>
      </c>
      <c r="BK217" s="100">
        <f t="shared" si="29"/>
        <v>0</v>
      </c>
      <c r="BL217" s="1" t="s">
        <v>85</v>
      </c>
      <c r="BM217" s="99" t="s">
        <v>441</v>
      </c>
    </row>
    <row r="218" spans="2:65" s="8" customFormat="1" ht="24.2" customHeight="1" x14ac:dyDescent="0.2">
      <c r="B218" s="86"/>
      <c r="C218" s="87" t="s">
        <v>442</v>
      </c>
      <c r="D218" s="87" t="s">
        <v>81</v>
      </c>
      <c r="E218" s="88" t="s">
        <v>443</v>
      </c>
      <c r="F218" s="89" t="s">
        <v>444</v>
      </c>
      <c r="G218" s="90" t="s">
        <v>132</v>
      </c>
      <c r="H218" s="91"/>
      <c r="I218" s="92"/>
      <c r="J218" s="93">
        <f t="shared" si="20"/>
        <v>0</v>
      </c>
      <c r="K218" s="94"/>
      <c r="L218" s="9"/>
      <c r="M218" s="95" t="s">
        <v>10</v>
      </c>
      <c r="N218" s="96" t="s">
        <v>30</v>
      </c>
      <c r="P218" s="97">
        <f t="shared" si="21"/>
        <v>0</v>
      </c>
      <c r="Q218" s="97">
        <v>0</v>
      </c>
      <c r="R218" s="97">
        <f t="shared" si="22"/>
        <v>0</v>
      </c>
      <c r="S218" s="97">
        <v>0</v>
      </c>
      <c r="T218" s="98">
        <f t="shared" si="23"/>
        <v>0</v>
      </c>
      <c r="AR218" s="99" t="s">
        <v>85</v>
      </c>
      <c r="AT218" s="99" t="s">
        <v>81</v>
      </c>
      <c r="AU218" s="99" t="s">
        <v>75</v>
      </c>
      <c r="AY218" s="1" t="s">
        <v>76</v>
      </c>
      <c r="BE218" s="100">
        <f t="shared" si="24"/>
        <v>0</v>
      </c>
      <c r="BF218" s="100">
        <f t="shared" si="25"/>
        <v>0</v>
      </c>
      <c r="BG218" s="100">
        <f t="shared" si="26"/>
        <v>0</v>
      </c>
      <c r="BH218" s="100">
        <f t="shared" si="27"/>
        <v>0</v>
      </c>
      <c r="BI218" s="100">
        <f t="shared" si="28"/>
        <v>0</v>
      </c>
      <c r="BJ218" s="1" t="s">
        <v>75</v>
      </c>
      <c r="BK218" s="100">
        <f t="shared" si="29"/>
        <v>0</v>
      </c>
      <c r="BL218" s="1" t="s">
        <v>85</v>
      </c>
      <c r="BM218" s="99" t="s">
        <v>445</v>
      </c>
    </row>
    <row r="219" spans="2:65" s="8" customFormat="1" ht="24.2" customHeight="1" x14ac:dyDescent="0.2">
      <c r="B219" s="86"/>
      <c r="C219" s="87" t="s">
        <v>446</v>
      </c>
      <c r="D219" s="87" t="s">
        <v>81</v>
      </c>
      <c r="E219" s="88" t="s">
        <v>447</v>
      </c>
      <c r="F219" s="89" t="s">
        <v>448</v>
      </c>
      <c r="G219" s="90" t="s">
        <v>132</v>
      </c>
      <c r="H219" s="91"/>
      <c r="I219" s="92"/>
      <c r="J219" s="93">
        <f t="shared" si="20"/>
        <v>0</v>
      </c>
      <c r="K219" s="94"/>
      <c r="L219" s="9"/>
      <c r="M219" s="95" t="s">
        <v>10</v>
      </c>
      <c r="N219" s="96" t="s">
        <v>30</v>
      </c>
      <c r="P219" s="97">
        <f t="shared" si="21"/>
        <v>0</v>
      </c>
      <c r="Q219" s="97">
        <v>0</v>
      </c>
      <c r="R219" s="97">
        <f t="shared" si="22"/>
        <v>0</v>
      </c>
      <c r="S219" s="97">
        <v>0</v>
      </c>
      <c r="T219" s="98">
        <f t="shared" si="23"/>
        <v>0</v>
      </c>
      <c r="AR219" s="99" t="s">
        <v>85</v>
      </c>
      <c r="AT219" s="99" t="s">
        <v>81</v>
      </c>
      <c r="AU219" s="99" t="s">
        <v>75</v>
      </c>
      <c r="AY219" s="1" t="s">
        <v>76</v>
      </c>
      <c r="BE219" s="100">
        <f t="shared" si="24"/>
        <v>0</v>
      </c>
      <c r="BF219" s="100">
        <f t="shared" si="25"/>
        <v>0</v>
      </c>
      <c r="BG219" s="100">
        <f t="shared" si="26"/>
        <v>0</v>
      </c>
      <c r="BH219" s="100">
        <f t="shared" si="27"/>
        <v>0</v>
      </c>
      <c r="BI219" s="100">
        <f t="shared" si="28"/>
        <v>0</v>
      </c>
      <c r="BJ219" s="1" t="s">
        <v>75</v>
      </c>
      <c r="BK219" s="100">
        <f t="shared" si="29"/>
        <v>0</v>
      </c>
      <c r="BL219" s="1" t="s">
        <v>85</v>
      </c>
      <c r="BM219" s="99" t="s">
        <v>449</v>
      </c>
    </row>
    <row r="220" spans="2:65" s="74" customFormat="1" ht="22.9" customHeight="1" x14ac:dyDescent="0.2">
      <c r="B220" s="75"/>
      <c r="D220" s="76" t="s">
        <v>72</v>
      </c>
      <c r="E220" s="84" t="s">
        <v>450</v>
      </c>
      <c r="F220" s="84" t="s">
        <v>451</v>
      </c>
      <c r="I220" s="78"/>
      <c r="J220" s="85">
        <f>BK220</f>
        <v>0</v>
      </c>
      <c r="L220" s="75"/>
      <c r="M220" s="79"/>
      <c r="P220" s="80">
        <f>SUM(P221:P277)</f>
        <v>0</v>
      </c>
      <c r="R220" s="80">
        <f>SUM(R221:R277)</f>
        <v>3.5482900000000006</v>
      </c>
      <c r="T220" s="81">
        <f>SUM(T221:T277)</f>
        <v>4.0726800000000001</v>
      </c>
      <c r="AR220" s="76" t="s">
        <v>75</v>
      </c>
      <c r="AT220" s="82" t="s">
        <v>72</v>
      </c>
      <c r="AU220" s="82" t="s">
        <v>79</v>
      </c>
      <c r="AY220" s="76" t="s">
        <v>76</v>
      </c>
      <c r="BK220" s="83">
        <f>SUM(BK221:BK277)</f>
        <v>0</v>
      </c>
    </row>
    <row r="221" spans="2:65" s="8" customFormat="1" ht="24.2" customHeight="1" x14ac:dyDescent="0.2">
      <c r="B221" s="86"/>
      <c r="C221" s="87" t="s">
        <v>452</v>
      </c>
      <c r="D221" s="87" t="s">
        <v>81</v>
      </c>
      <c r="E221" s="88" t="s">
        <v>453</v>
      </c>
      <c r="F221" s="89" t="s">
        <v>454</v>
      </c>
      <c r="G221" s="90" t="s">
        <v>420</v>
      </c>
      <c r="H221" s="91">
        <v>27</v>
      </c>
      <c r="I221" s="92"/>
      <c r="J221" s="93">
        <f t="shared" ref="J221:J277" si="30">ROUND(I221*H221,2)</f>
        <v>0</v>
      </c>
      <c r="K221" s="94"/>
      <c r="L221" s="9"/>
      <c r="M221" s="95" t="s">
        <v>10</v>
      </c>
      <c r="N221" s="96" t="s">
        <v>30</v>
      </c>
      <c r="P221" s="97">
        <f t="shared" ref="P221:P277" si="31">O221*H221</f>
        <v>0</v>
      </c>
      <c r="Q221" s="97">
        <v>0</v>
      </c>
      <c r="R221" s="97">
        <f t="shared" ref="R221:R277" si="32">Q221*H221</f>
        <v>0</v>
      </c>
      <c r="S221" s="97">
        <v>1.933E-2</v>
      </c>
      <c r="T221" s="98">
        <f t="shared" ref="T221:T277" si="33">S221*H221</f>
        <v>0.52190999999999999</v>
      </c>
      <c r="AR221" s="99" t="s">
        <v>85</v>
      </c>
      <c r="AT221" s="99" t="s">
        <v>81</v>
      </c>
      <c r="AU221" s="99" t="s">
        <v>75</v>
      </c>
      <c r="AY221" s="1" t="s">
        <v>76</v>
      </c>
      <c r="BE221" s="100">
        <f t="shared" ref="BE221:BE277" si="34">IF(N221="základná",J221,0)</f>
        <v>0</v>
      </c>
      <c r="BF221" s="100">
        <f t="shared" ref="BF221:BF277" si="35">IF(N221="znížená",J221,0)</f>
        <v>0</v>
      </c>
      <c r="BG221" s="100">
        <f t="shared" ref="BG221:BG277" si="36">IF(N221="zákl. prenesená",J221,0)</f>
        <v>0</v>
      </c>
      <c r="BH221" s="100">
        <f t="shared" ref="BH221:BH277" si="37">IF(N221="zníž. prenesená",J221,0)</f>
        <v>0</v>
      </c>
      <c r="BI221" s="100">
        <f t="shared" ref="BI221:BI277" si="38">IF(N221="nulová",J221,0)</f>
        <v>0</v>
      </c>
      <c r="BJ221" s="1" t="s">
        <v>75</v>
      </c>
      <c r="BK221" s="100">
        <f t="shared" ref="BK221:BK277" si="39">ROUND(I221*H221,2)</f>
        <v>0</v>
      </c>
      <c r="BL221" s="1" t="s">
        <v>85</v>
      </c>
      <c r="BM221" s="99" t="s">
        <v>455</v>
      </c>
    </row>
    <row r="222" spans="2:65" s="8" customFormat="1" ht="24.2" customHeight="1" x14ac:dyDescent="0.2">
      <c r="B222" s="86"/>
      <c r="C222" s="87" t="s">
        <v>456</v>
      </c>
      <c r="D222" s="87" t="s">
        <v>81</v>
      </c>
      <c r="E222" s="88" t="s">
        <v>457</v>
      </c>
      <c r="F222" s="89" t="s">
        <v>458</v>
      </c>
      <c r="G222" s="90" t="s">
        <v>420</v>
      </c>
      <c r="H222" s="91">
        <v>5</v>
      </c>
      <c r="I222" s="92"/>
      <c r="J222" s="93">
        <f t="shared" si="30"/>
        <v>0</v>
      </c>
      <c r="K222" s="94"/>
      <c r="L222" s="9"/>
      <c r="M222" s="95" t="s">
        <v>10</v>
      </c>
      <c r="N222" s="96" t="s">
        <v>30</v>
      </c>
      <c r="P222" s="97">
        <f t="shared" si="31"/>
        <v>0</v>
      </c>
      <c r="Q222" s="97">
        <v>0</v>
      </c>
      <c r="R222" s="97">
        <f t="shared" si="32"/>
        <v>0</v>
      </c>
      <c r="S222" s="97">
        <v>1.72E-2</v>
      </c>
      <c r="T222" s="98">
        <f t="shared" si="33"/>
        <v>8.5999999999999993E-2</v>
      </c>
      <c r="AR222" s="99" t="s">
        <v>85</v>
      </c>
      <c r="AT222" s="99" t="s">
        <v>81</v>
      </c>
      <c r="AU222" s="99" t="s">
        <v>75</v>
      </c>
      <c r="AY222" s="1" t="s">
        <v>76</v>
      </c>
      <c r="BE222" s="100">
        <f t="shared" si="34"/>
        <v>0</v>
      </c>
      <c r="BF222" s="100">
        <f t="shared" si="35"/>
        <v>0</v>
      </c>
      <c r="BG222" s="100">
        <f t="shared" si="36"/>
        <v>0</v>
      </c>
      <c r="BH222" s="100">
        <f t="shared" si="37"/>
        <v>0</v>
      </c>
      <c r="BI222" s="100">
        <f t="shared" si="38"/>
        <v>0</v>
      </c>
      <c r="BJ222" s="1" t="s">
        <v>75</v>
      </c>
      <c r="BK222" s="100">
        <f t="shared" si="39"/>
        <v>0</v>
      </c>
      <c r="BL222" s="1" t="s">
        <v>85</v>
      </c>
      <c r="BM222" s="99" t="s">
        <v>459</v>
      </c>
    </row>
    <row r="223" spans="2:65" s="8" customFormat="1" ht="16.5" customHeight="1" x14ac:dyDescent="0.2">
      <c r="B223" s="86"/>
      <c r="C223" s="87" t="s">
        <v>460</v>
      </c>
      <c r="D223" s="87" t="s">
        <v>81</v>
      </c>
      <c r="E223" s="88" t="s">
        <v>461</v>
      </c>
      <c r="F223" s="89" t="s">
        <v>462</v>
      </c>
      <c r="G223" s="90" t="s">
        <v>420</v>
      </c>
      <c r="H223" s="91">
        <v>13</v>
      </c>
      <c r="I223" s="92"/>
      <c r="J223" s="93">
        <f t="shared" si="30"/>
        <v>0</v>
      </c>
      <c r="K223" s="94"/>
      <c r="L223" s="9"/>
      <c r="M223" s="95" t="s">
        <v>10</v>
      </c>
      <c r="N223" s="96" t="s">
        <v>30</v>
      </c>
      <c r="P223" s="97">
        <f t="shared" si="31"/>
        <v>0</v>
      </c>
      <c r="Q223" s="97">
        <v>0</v>
      </c>
      <c r="R223" s="97">
        <f t="shared" si="32"/>
        <v>0</v>
      </c>
      <c r="S223" s="97">
        <v>1.4E-2</v>
      </c>
      <c r="T223" s="98">
        <f t="shared" si="33"/>
        <v>0.182</v>
      </c>
      <c r="AR223" s="99" t="s">
        <v>85</v>
      </c>
      <c r="AT223" s="99" t="s">
        <v>81</v>
      </c>
      <c r="AU223" s="99" t="s">
        <v>75</v>
      </c>
      <c r="AY223" s="1" t="s">
        <v>76</v>
      </c>
      <c r="BE223" s="100">
        <f t="shared" si="34"/>
        <v>0</v>
      </c>
      <c r="BF223" s="100">
        <f t="shared" si="35"/>
        <v>0</v>
      </c>
      <c r="BG223" s="100">
        <f t="shared" si="36"/>
        <v>0</v>
      </c>
      <c r="BH223" s="100">
        <f t="shared" si="37"/>
        <v>0</v>
      </c>
      <c r="BI223" s="100">
        <f t="shared" si="38"/>
        <v>0</v>
      </c>
      <c r="BJ223" s="1" t="s">
        <v>75</v>
      </c>
      <c r="BK223" s="100">
        <f t="shared" si="39"/>
        <v>0</v>
      </c>
      <c r="BL223" s="1" t="s">
        <v>85</v>
      </c>
      <c r="BM223" s="99" t="s">
        <v>463</v>
      </c>
    </row>
    <row r="224" spans="2:65" s="8" customFormat="1" ht="21.75" customHeight="1" x14ac:dyDescent="0.2">
      <c r="B224" s="86"/>
      <c r="C224" s="87" t="s">
        <v>464</v>
      </c>
      <c r="D224" s="87" t="s">
        <v>81</v>
      </c>
      <c r="E224" s="88" t="s">
        <v>465</v>
      </c>
      <c r="F224" s="89" t="s">
        <v>466</v>
      </c>
      <c r="G224" s="90" t="s">
        <v>420</v>
      </c>
      <c r="H224" s="91">
        <v>17</v>
      </c>
      <c r="I224" s="92"/>
      <c r="J224" s="93">
        <f t="shared" si="30"/>
        <v>0</v>
      </c>
      <c r="K224" s="94"/>
      <c r="L224" s="9"/>
      <c r="M224" s="95" t="s">
        <v>10</v>
      </c>
      <c r="N224" s="96" t="s">
        <v>30</v>
      </c>
      <c r="P224" s="97">
        <f t="shared" si="31"/>
        <v>0</v>
      </c>
      <c r="Q224" s="97">
        <v>2.9999999999999997E-4</v>
      </c>
      <c r="R224" s="97">
        <f t="shared" si="32"/>
        <v>5.0999999999999995E-3</v>
      </c>
      <c r="S224" s="97">
        <v>0</v>
      </c>
      <c r="T224" s="98">
        <f t="shared" si="33"/>
        <v>0</v>
      </c>
      <c r="AR224" s="99" t="s">
        <v>85</v>
      </c>
      <c r="AT224" s="99" t="s">
        <v>81</v>
      </c>
      <c r="AU224" s="99" t="s">
        <v>75</v>
      </c>
      <c r="AY224" s="1" t="s">
        <v>76</v>
      </c>
      <c r="BE224" s="100">
        <f t="shared" si="34"/>
        <v>0</v>
      </c>
      <c r="BF224" s="100">
        <f t="shared" si="35"/>
        <v>0</v>
      </c>
      <c r="BG224" s="100">
        <f t="shared" si="36"/>
        <v>0</v>
      </c>
      <c r="BH224" s="100">
        <f t="shared" si="37"/>
        <v>0</v>
      </c>
      <c r="BI224" s="100">
        <f t="shared" si="38"/>
        <v>0</v>
      </c>
      <c r="BJ224" s="1" t="s">
        <v>75</v>
      </c>
      <c r="BK224" s="100">
        <f t="shared" si="39"/>
        <v>0</v>
      </c>
      <c r="BL224" s="1" t="s">
        <v>85</v>
      </c>
      <c r="BM224" s="99" t="s">
        <v>467</v>
      </c>
    </row>
    <row r="225" spans="2:65" s="8" customFormat="1" ht="16.5" customHeight="1" x14ac:dyDescent="0.2">
      <c r="B225" s="86"/>
      <c r="C225" s="101" t="s">
        <v>468</v>
      </c>
      <c r="D225" s="101" t="s">
        <v>88</v>
      </c>
      <c r="E225" s="102" t="s">
        <v>469</v>
      </c>
      <c r="F225" s="103" t="s">
        <v>470</v>
      </c>
      <c r="G225" s="104" t="s">
        <v>182</v>
      </c>
      <c r="H225" s="105">
        <v>17</v>
      </c>
      <c r="I225" s="106"/>
      <c r="J225" s="107">
        <f t="shared" si="30"/>
        <v>0</v>
      </c>
      <c r="K225" s="108"/>
      <c r="L225" s="109"/>
      <c r="M225" s="110" t="s">
        <v>10</v>
      </c>
      <c r="N225" s="111" t="s">
        <v>30</v>
      </c>
      <c r="P225" s="97">
        <f t="shared" si="31"/>
        <v>0</v>
      </c>
      <c r="Q225" s="97">
        <v>0.02</v>
      </c>
      <c r="R225" s="97">
        <f t="shared" si="32"/>
        <v>0.34</v>
      </c>
      <c r="S225" s="97">
        <v>0</v>
      </c>
      <c r="T225" s="98">
        <f t="shared" si="33"/>
        <v>0</v>
      </c>
      <c r="AR225" s="99" t="s">
        <v>471</v>
      </c>
      <c r="AT225" s="99" t="s">
        <v>88</v>
      </c>
      <c r="AU225" s="99" t="s">
        <v>75</v>
      </c>
      <c r="AY225" s="1" t="s">
        <v>76</v>
      </c>
      <c r="BE225" s="100">
        <f t="shared" si="34"/>
        <v>0</v>
      </c>
      <c r="BF225" s="100">
        <f t="shared" si="35"/>
        <v>0</v>
      </c>
      <c r="BG225" s="100">
        <f t="shared" si="36"/>
        <v>0</v>
      </c>
      <c r="BH225" s="100">
        <f t="shared" si="37"/>
        <v>0</v>
      </c>
      <c r="BI225" s="100">
        <f t="shared" si="38"/>
        <v>0</v>
      </c>
      <c r="BJ225" s="1" t="s">
        <v>75</v>
      </c>
      <c r="BK225" s="100">
        <f t="shared" si="39"/>
        <v>0</v>
      </c>
      <c r="BL225" s="1" t="s">
        <v>471</v>
      </c>
      <c r="BM225" s="99" t="s">
        <v>472</v>
      </c>
    </row>
    <row r="226" spans="2:65" s="8" customFormat="1" ht="24.2" customHeight="1" x14ac:dyDescent="0.2">
      <c r="B226" s="86"/>
      <c r="C226" s="87" t="s">
        <v>473</v>
      </c>
      <c r="D226" s="87" t="s">
        <v>81</v>
      </c>
      <c r="E226" s="88" t="s">
        <v>474</v>
      </c>
      <c r="F226" s="89" t="s">
        <v>475</v>
      </c>
      <c r="G226" s="90" t="s">
        <v>182</v>
      </c>
      <c r="H226" s="91">
        <v>31</v>
      </c>
      <c r="I226" s="92"/>
      <c r="J226" s="93">
        <f t="shared" si="30"/>
        <v>0</v>
      </c>
      <c r="K226" s="94"/>
      <c r="L226" s="9"/>
      <c r="M226" s="95" t="s">
        <v>10</v>
      </c>
      <c r="N226" s="96" t="s">
        <v>30</v>
      </c>
      <c r="P226" s="97">
        <f t="shared" si="31"/>
        <v>0</v>
      </c>
      <c r="Q226" s="97">
        <v>0</v>
      </c>
      <c r="R226" s="97">
        <f t="shared" si="32"/>
        <v>0</v>
      </c>
      <c r="S226" s="97">
        <v>0</v>
      </c>
      <c r="T226" s="98">
        <f t="shared" si="33"/>
        <v>0</v>
      </c>
      <c r="AR226" s="99" t="s">
        <v>85</v>
      </c>
      <c r="AT226" s="99" t="s">
        <v>81</v>
      </c>
      <c r="AU226" s="99" t="s">
        <v>75</v>
      </c>
      <c r="AY226" s="1" t="s">
        <v>76</v>
      </c>
      <c r="BE226" s="100">
        <f t="shared" si="34"/>
        <v>0</v>
      </c>
      <c r="BF226" s="100">
        <f t="shared" si="35"/>
        <v>0</v>
      </c>
      <c r="BG226" s="100">
        <f t="shared" si="36"/>
        <v>0</v>
      </c>
      <c r="BH226" s="100">
        <f t="shared" si="37"/>
        <v>0</v>
      </c>
      <c r="BI226" s="100">
        <f t="shared" si="38"/>
        <v>0</v>
      </c>
      <c r="BJ226" s="1" t="s">
        <v>75</v>
      </c>
      <c r="BK226" s="100">
        <f t="shared" si="39"/>
        <v>0</v>
      </c>
      <c r="BL226" s="1" t="s">
        <v>85</v>
      </c>
      <c r="BM226" s="99" t="s">
        <v>476</v>
      </c>
    </row>
    <row r="227" spans="2:65" s="8" customFormat="1" ht="37.9" customHeight="1" x14ac:dyDescent="0.2">
      <c r="B227" s="86"/>
      <c r="C227" s="101" t="s">
        <v>477</v>
      </c>
      <c r="D227" s="101" t="s">
        <v>88</v>
      </c>
      <c r="E227" s="102" t="s">
        <v>478</v>
      </c>
      <c r="F227" s="103" t="s">
        <v>479</v>
      </c>
      <c r="G227" s="104" t="s">
        <v>182</v>
      </c>
      <c r="H227" s="105">
        <v>31</v>
      </c>
      <c r="I227" s="106"/>
      <c r="J227" s="107">
        <f t="shared" si="30"/>
        <v>0</v>
      </c>
      <c r="K227" s="108"/>
      <c r="L227" s="109"/>
      <c r="M227" s="110" t="s">
        <v>10</v>
      </c>
      <c r="N227" s="111" t="s">
        <v>30</v>
      </c>
      <c r="P227" s="97">
        <f t="shared" si="31"/>
        <v>0</v>
      </c>
      <c r="Q227" s="97">
        <v>1.6049999999999998E-2</v>
      </c>
      <c r="R227" s="97">
        <f t="shared" si="32"/>
        <v>0.49754999999999994</v>
      </c>
      <c r="S227" s="97">
        <v>0</v>
      </c>
      <c r="T227" s="98">
        <f t="shared" si="33"/>
        <v>0</v>
      </c>
      <c r="AR227" s="99" t="s">
        <v>91</v>
      </c>
      <c r="AT227" s="99" t="s">
        <v>88</v>
      </c>
      <c r="AU227" s="99" t="s">
        <v>75</v>
      </c>
      <c r="AY227" s="1" t="s">
        <v>76</v>
      </c>
      <c r="BE227" s="100">
        <f t="shared" si="34"/>
        <v>0</v>
      </c>
      <c r="BF227" s="100">
        <f t="shared" si="35"/>
        <v>0</v>
      </c>
      <c r="BG227" s="100">
        <f t="shared" si="36"/>
        <v>0</v>
      </c>
      <c r="BH227" s="100">
        <f t="shared" si="37"/>
        <v>0</v>
      </c>
      <c r="BI227" s="100">
        <f t="shared" si="38"/>
        <v>0</v>
      </c>
      <c r="BJ227" s="1" t="s">
        <v>75</v>
      </c>
      <c r="BK227" s="100">
        <f t="shared" si="39"/>
        <v>0</v>
      </c>
      <c r="BL227" s="1" t="s">
        <v>85</v>
      </c>
      <c r="BM227" s="99" t="s">
        <v>480</v>
      </c>
    </row>
    <row r="228" spans="2:65" s="8" customFormat="1" ht="24.2" customHeight="1" x14ac:dyDescent="0.2">
      <c r="B228" s="86"/>
      <c r="C228" s="101" t="s">
        <v>481</v>
      </c>
      <c r="D228" s="101" t="s">
        <v>88</v>
      </c>
      <c r="E228" s="102" t="s">
        <v>482</v>
      </c>
      <c r="F228" s="103" t="s">
        <v>483</v>
      </c>
      <c r="G228" s="104" t="s">
        <v>182</v>
      </c>
      <c r="H228" s="105">
        <v>31</v>
      </c>
      <c r="I228" s="106"/>
      <c r="J228" s="107">
        <f t="shared" si="30"/>
        <v>0</v>
      </c>
      <c r="K228" s="108"/>
      <c r="L228" s="109"/>
      <c r="M228" s="110" t="s">
        <v>10</v>
      </c>
      <c r="N228" s="111" t="s">
        <v>30</v>
      </c>
      <c r="P228" s="97">
        <f t="shared" si="31"/>
        <v>0</v>
      </c>
      <c r="Q228" s="97">
        <v>0</v>
      </c>
      <c r="R228" s="97">
        <f t="shared" si="32"/>
        <v>0</v>
      </c>
      <c r="S228" s="97">
        <v>0</v>
      </c>
      <c r="T228" s="98">
        <f t="shared" si="33"/>
        <v>0</v>
      </c>
      <c r="AR228" s="99" t="s">
        <v>91</v>
      </c>
      <c r="AT228" s="99" t="s">
        <v>88</v>
      </c>
      <c r="AU228" s="99" t="s">
        <v>75</v>
      </c>
      <c r="AY228" s="1" t="s">
        <v>76</v>
      </c>
      <c r="BE228" s="100">
        <f t="shared" si="34"/>
        <v>0</v>
      </c>
      <c r="BF228" s="100">
        <f t="shared" si="35"/>
        <v>0</v>
      </c>
      <c r="BG228" s="100">
        <f t="shared" si="36"/>
        <v>0</v>
      </c>
      <c r="BH228" s="100">
        <f t="shared" si="37"/>
        <v>0</v>
      </c>
      <c r="BI228" s="100">
        <f t="shared" si="38"/>
        <v>0</v>
      </c>
      <c r="BJ228" s="1" t="s">
        <v>75</v>
      </c>
      <c r="BK228" s="100">
        <f t="shared" si="39"/>
        <v>0</v>
      </c>
      <c r="BL228" s="1" t="s">
        <v>85</v>
      </c>
      <c r="BM228" s="99" t="s">
        <v>484</v>
      </c>
    </row>
    <row r="229" spans="2:65" s="8" customFormat="1" ht="16.5" customHeight="1" x14ac:dyDescent="0.2">
      <c r="B229" s="86"/>
      <c r="C229" s="87" t="s">
        <v>485</v>
      </c>
      <c r="D229" s="87" t="s">
        <v>81</v>
      </c>
      <c r="E229" s="88" t="s">
        <v>486</v>
      </c>
      <c r="F229" s="89" t="s">
        <v>487</v>
      </c>
      <c r="G229" s="90" t="s">
        <v>182</v>
      </c>
      <c r="H229" s="91">
        <v>31</v>
      </c>
      <c r="I229" s="92"/>
      <c r="J229" s="93">
        <f t="shared" si="30"/>
        <v>0</v>
      </c>
      <c r="K229" s="94"/>
      <c r="L229" s="9"/>
      <c r="M229" s="95" t="s">
        <v>10</v>
      </c>
      <c r="N229" s="96" t="s">
        <v>30</v>
      </c>
      <c r="P229" s="97">
        <f t="shared" si="31"/>
        <v>0</v>
      </c>
      <c r="Q229" s="97">
        <v>0</v>
      </c>
      <c r="R229" s="97">
        <f t="shared" si="32"/>
        <v>0</v>
      </c>
      <c r="S229" s="97">
        <v>0</v>
      </c>
      <c r="T229" s="98">
        <f t="shared" si="33"/>
        <v>0</v>
      </c>
      <c r="AR229" s="99" t="s">
        <v>85</v>
      </c>
      <c r="AT229" s="99" t="s">
        <v>81</v>
      </c>
      <c r="AU229" s="99" t="s">
        <v>75</v>
      </c>
      <c r="AY229" s="1" t="s">
        <v>76</v>
      </c>
      <c r="BE229" s="100">
        <f t="shared" si="34"/>
        <v>0</v>
      </c>
      <c r="BF229" s="100">
        <f t="shared" si="35"/>
        <v>0</v>
      </c>
      <c r="BG229" s="100">
        <f t="shared" si="36"/>
        <v>0</v>
      </c>
      <c r="BH229" s="100">
        <f t="shared" si="37"/>
        <v>0</v>
      </c>
      <c r="BI229" s="100">
        <f t="shared" si="38"/>
        <v>0</v>
      </c>
      <c r="BJ229" s="1" t="s">
        <v>75</v>
      </c>
      <c r="BK229" s="100">
        <f t="shared" si="39"/>
        <v>0</v>
      </c>
      <c r="BL229" s="1" t="s">
        <v>85</v>
      </c>
      <c r="BM229" s="99" t="s">
        <v>488</v>
      </c>
    </row>
    <row r="230" spans="2:65" s="8" customFormat="1" ht="24.2" customHeight="1" x14ac:dyDescent="0.2">
      <c r="B230" s="86"/>
      <c r="C230" s="101" t="s">
        <v>489</v>
      </c>
      <c r="D230" s="101" t="s">
        <v>88</v>
      </c>
      <c r="E230" s="102" t="s">
        <v>490</v>
      </c>
      <c r="F230" s="103" t="s">
        <v>491</v>
      </c>
      <c r="G230" s="104" t="s">
        <v>182</v>
      </c>
      <c r="H230" s="105">
        <v>31</v>
      </c>
      <c r="I230" s="106"/>
      <c r="J230" s="107">
        <f t="shared" si="30"/>
        <v>0</v>
      </c>
      <c r="K230" s="108"/>
      <c r="L230" s="109"/>
      <c r="M230" s="110" t="s">
        <v>10</v>
      </c>
      <c r="N230" s="111" t="s">
        <v>30</v>
      </c>
      <c r="P230" s="97">
        <f t="shared" si="31"/>
        <v>0</v>
      </c>
      <c r="Q230" s="97">
        <v>1.35E-2</v>
      </c>
      <c r="R230" s="97">
        <f t="shared" si="32"/>
        <v>0.41849999999999998</v>
      </c>
      <c r="S230" s="97">
        <v>0</v>
      </c>
      <c r="T230" s="98">
        <f t="shared" si="33"/>
        <v>0</v>
      </c>
      <c r="AR230" s="99" t="s">
        <v>91</v>
      </c>
      <c r="AT230" s="99" t="s">
        <v>88</v>
      </c>
      <c r="AU230" s="99" t="s">
        <v>75</v>
      </c>
      <c r="AY230" s="1" t="s">
        <v>76</v>
      </c>
      <c r="BE230" s="100">
        <f t="shared" si="34"/>
        <v>0</v>
      </c>
      <c r="BF230" s="100">
        <f t="shared" si="35"/>
        <v>0</v>
      </c>
      <c r="BG230" s="100">
        <f t="shared" si="36"/>
        <v>0</v>
      </c>
      <c r="BH230" s="100">
        <f t="shared" si="37"/>
        <v>0</v>
      </c>
      <c r="BI230" s="100">
        <f t="shared" si="38"/>
        <v>0</v>
      </c>
      <c r="BJ230" s="1" t="s">
        <v>75</v>
      </c>
      <c r="BK230" s="100">
        <f t="shared" si="39"/>
        <v>0</v>
      </c>
      <c r="BL230" s="1" t="s">
        <v>85</v>
      </c>
      <c r="BM230" s="99" t="s">
        <v>492</v>
      </c>
    </row>
    <row r="231" spans="2:65" s="8" customFormat="1" ht="24.2" customHeight="1" x14ac:dyDescent="0.2">
      <c r="B231" s="86"/>
      <c r="C231" s="87" t="s">
        <v>493</v>
      </c>
      <c r="D231" s="87" t="s">
        <v>81</v>
      </c>
      <c r="E231" s="88" t="s">
        <v>494</v>
      </c>
      <c r="F231" s="89" t="s">
        <v>495</v>
      </c>
      <c r="G231" s="90" t="s">
        <v>420</v>
      </c>
      <c r="H231" s="91">
        <v>48</v>
      </c>
      <c r="I231" s="92"/>
      <c r="J231" s="93">
        <f t="shared" si="30"/>
        <v>0</v>
      </c>
      <c r="K231" s="94"/>
      <c r="L231" s="9"/>
      <c r="M231" s="95" t="s">
        <v>10</v>
      </c>
      <c r="N231" s="96" t="s">
        <v>30</v>
      </c>
      <c r="P231" s="97">
        <f t="shared" si="31"/>
        <v>0</v>
      </c>
      <c r="Q231" s="97">
        <v>0</v>
      </c>
      <c r="R231" s="97">
        <f t="shared" si="32"/>
        <v>0</v>
      </c>
      <c r="S231" s="97">
        <v>1.9460000000000002E-2</v>
      </c>
      <c r="T231" s="98">
        <f t="shared" si="33"/>
        <v>0.93408000000000002</v>
      </c>
      <c r="AR231" s="99" t="s">
        <v>85</v>
      </c>
      <c r="AT231" s="99" t="s">
        <v>81</v>
      </c>
      <c r="AU231" s="99" t="s">
        <v>75</v>
      </c>
      <c r="AY231" s="1" t="s">
        <v>76</v>
      </c>
      <c r="BE231" s="100">
        <f t="shared" si="34"/>
        <v>0</v>
      </c>
      <c r="BF231" s="100">
        <f t="shared" si="35"/>
        <v>0</v>
      </c>
      <c r="BG231" s="100">
        <f t="shared" si="36"/>
        <v>0</v>
      </c>
      <c r="BH231" s="100">
        <f t="shared" si="37"/>
        <v>0</v>
      </c>
      <c r="BI231" s="100">
        <f t="shared" si="38"/>
        <v>0</v>
      </c>
      <c r="BJ231" s="1" t="s">
        <v>75</v>
      </c>
      <c r="BK231" s="100">
        <f t="shared" si="39"/>
        <v>0</v>
      </c>
      <c r="BL231" s="1" t="s">
        <v>85</v>
      </c>
      <c r="BM231" s="99" t="s">
        <v>496</v>
      </c>
    </row>
    <row r="232" spans="2:65" s="8" customFormat="1" ht="24.2" customHeight="1" x14ac:dyDescent="0.2">
      <c r="B232" s="86"/>
      <c r="C232" s="87" t="s">
        <v>412</v>
      </c>
      <c r="D232" s="87" t="s">
        <v>81</v>
      </c>
      <c r="E232" s="88" t="s">
        <v>497</v>
      </c>
      <c r="F232" s="89" t="s">
        <v>498</v>
      </c>
      <c r="G232" s="90" t="s">
        <v>420</v>
      </c>
      <c r="H232" s="91">
        <v>55</v>
      </c>
      <c r="I232" s="92"/>
      <c r="J232" s="93">
        <f t="shared" si="30"/>
        <v>0</v>
      </c>
      <c r="K232" s="94"/>
      <c r="L232" s="9"/>
      <c r="M232" s="95" t="s">
        <v>10</v>
      </c>
      <c r="N232" s="96" t="s">
        <v>30</v>
      </c>
      <c r="P232" s="97">
        <f t="shared" si="31"/>
        <v>0</v>
      </c>
      <c r="Q232" s="97">
        <v>0</v>
      </c>
      <c r="R232" s="97">
        <f t="shared" si="32"/>
        <v>0</v>
      </c>
      <c r="S232" s="97">
        <v>0</v>
      </c>
      <c r="T232" s="98">
        <f t="shared" si="33"/>
        <v>0</v>
      </c>
      <c r="AR232" s="99" t="s">
        <v>85</v>
      </c>
      <c r="AT232" s="99" t="s">
        <v>81</v>
      </c>
      <c r="AU232" s="99" t="s">
        <v>75</v>
      </c>
      <c r="AY232" s="1" t="s">
        <v>76</v>
      </c>
      <c r="BE232" s="100">
        <f t="shared" si="34"/>
        <v>0</v>
      </c>
      <c r="BF232" s="100">
        <f t="shared" si="35"/>
        <v>0</v>
      </c>
      <c r="BG232" s="100">
        <f t="shared" si="36"/>
        <v>0</v>
      </c>
      <c r="BH232" s="100">
        <f t="shared" si="37"/>
        <v>0</v>
      </c>
      <c r="BI232" s="100">
        <f t="shared" si="38"/>
        <v>0</v>
      </c>
      <c r="BJ232" s="1" t="s">
        <v>75</v>
      </c>
      <c r="BK232" s="100">
        <f t="shared" si="39"/>
        <v>0</v>
      </c>
      <c r="BL232" s="1" t="s">
        <v>85</v>
      </c>
      <c r="BM232" s="99" t="s">
        <v>499</v>
      </c>
    </row>
    <row r="233" spans="2:65" s="8" customFormat="1" ht="21.75" customHeight="1" x14ac:dyDescent="0.2">
      <c r="B233" s="86"/>
      <c r="C233" s="101" t="s">
        <v>500</v>
      </c>
      <c r="D233" s="101" t="s">
        <v>88</v>
      </c>
      <c r="E233" s="102" t="s">
        <v>501</v>
      </c>
      <c r="F233" s="103" t="s">
        <v>502</v>
      </c>
      <c r="G233" s="104" t="s">
        <v>182</v>
      </c>
      <c r="H233" s="105">
        <v>54</v>
      </c>
      <c r="I233" s="106"/>
      <c r="J233" s="107">
        <f t="shared" si="30"/>
        <v>0</v>
      </c>
      <c r="K233" s="108"/>
      <c r="L233" s="109"/>
      <c r="M233" s="110" t="s">
        <v>10</v>
      </c>
      <c r="N233" s="111" t="s">
        <v>30</v>
      </c>
      <c r="P233" s="97">
        <f t="shared" si="31"/>
        <v>0</v>
      </c>
      <c r="Q233" s="97">
        <v>1.8100000000000002E-2</v>
      </c>
      <c r="R233" s="97">
        <f t="shared" si="32"/>
        <v>0.97740000000000005</v>
      </c>
      <c r="S233" s="97">
        <v>0</v>
      </c>
      <c r="T233" s="98">
        <f t="shared" si="33"/>
        <v>0</v>
      </c>
      <c r="AR233" s="99" t="s">
        <v>471</v>
      </c>
      <c r="AT233" s="99" t="s">
        <v>88</v>
      </c>
      <c r="AU233" s="99" t="s">
        <v>75</v>
      </c>
      <c r="AY233" s="1" t="s">
        <v>76</v>
      </c>
      <c r="BE233" s="100">
        <f t="shared" si="34"/>
        <v>0</v>
      </c>
      <c r="BF233" s="100">
        <f t="shared" si="35"/>
        <v>0</v>
      </c>
      <c r="BG233" s="100">
        <f t="shared" si="36"/>
        <v>0</v>
      </c>
      <c r="BH233" s="100">
        <f t="shared" si="37"/>
        <v>0</v>
      </c>
      <c r="BI233" s="100">
        <f t="shared" si="38"/>
        <v>0</v>
      </c>
      <c r="BJ233" s="1" t="s">
        <v>75</v>
      </c>
      <c r="BK233" s="100">
        <f t="shared" si="39"/>
        <v>0</v>
      </c>
      <c r="BL233" s="1" t="s">
        <v>471</v>
      </c>
      <c r="BM233" s="99" t="s">
        <v>503</v>
      </c>
    </row>
    <row r="234" spans="2:65" s="8" customFormat="1" ht="16.5" customHeight="1" x14ac:dyDescent="0.2">
      <c r="B234" s="86"/>
      <c r="C234" s="101" t="s">
        <v>504</v>
      </c>
      <c r="D234" s="101" t="s">
        <v>88</v>
      </c>
      <c r="E234" s="102" t="s">
        <v>505</v>
      </c>
      <c r="F234" s="103" t="s">
        <v>506</v>
      </c>
      <c r="G234" s="104" t="s">
        <v>182</v>
      </c>
      <c r="H234" s="105">
        <v>1</v>
      </c>
      <c r="I234" s="106"/>
      <c r="J234" s="107">
        <f t="shared" si="30"/>
        <v>0</v>
      </c>
      <c r="K234" s="108"/>
      <c r="L234" s="109"/>
      <c r="M234" s="110" t="s">
        <v>10</v>
      </c>
      <c r="N234" s="111" t="s">
        <v>30</v>
      </c>
      <c r="P234" s="97">
        <f t="shared" si="31"/>
        <v>0</v>
      </c>
      <c r="Q234" s="97">
        <v>0</v>
      </c>
      <c r="R234" s="97">
        <f t="shared" si="32"/>
        <v>0</v>
      </c>
      <c r="S234" s="97">
        <v>0</v>
      </c>
      <c r="T234" s="98">
        <f t="shared" si="33"/>
        <v>0</v>
      </c>
      <c r="AR234" s="99" t="s">
        <v>91</v>
      </c>
      <c r="AT234" s="99" t="s">
        <v>88</v>
      </c>
      <c r="AU234" s="99" t="s">
        <v>75</v>
      </c>
      <c r="AY234" s="1" t="s">
        <v>76</v>
      </c>
      <c r="BE234" s="100">
        <f t="shared" si="34"/>
        <v>0</v>
      </c>
      <c r="BF234" s="100">
        <f t="shared" si="35"/>
        <v>0</v>
      </c>
      <c r="BG234" s="100">
        <f t="shared" si="36"/>
        <v>0</v>
      </c>
      <c r="BH234" s="100">
        <f t="shared" si="37"/>
        <v>0</v>
      </c>
      <c r="BI234" s="100">
        <f t="shared" si="38"/>
        <v>0</v>
      </c>
      <c r="BJ234" s="1" t="s">
        <v>75</v>
      </c>
      <c r="BK234" s="100">
        <f t="shared" si="39"/>
        <v>0</v>
      </c>
      <c r="BL234" s="1" t="s">
        <v>85</v>
      </c>
      <c r="BM234" s="99" t="s">
        <v>507</v>
      </c>
    </row>
    <row r="235" spans="2:65" s="8" customFormat="1" ht="16.5" customHeight="1" x14ac:dyDescent="0.2">
      <c r="B235" s="86"/>
      <c r="C235" s="87" t="s">
        <v>508</v>
      </c>
      <c r="D235" s="87" t="s">
        <v>81</v>
      </c>
      <c r="E235" s="88" t="s">
        <v>509</v>
      </c>
      <c r="F235" s="89" t="s">
        <v>510</v>
      </c>
      <c r="G235" s="90" t="s">
        <v>420</v>
      </c>
      <c r="H235" s="91">
        <v>8</v>
      </c>
      <c r="I235" s="92"/>
      <c r="J235" s="93">
        <f t="shared" si="30"/>
        <v>0</v>
      </c>
      <c r="K235" s="94"/>
      <c r="L235" s="9"/>
      <c r="M235" s="95" t="s">
        <v>10</v>
      </c>
      <c r="N235" s="96" t="s">
        <v>30</v>
      </c>
      <c r="P235" s="97">
        <f t="shared" si="31"/>
        <v>0</v>
      </c>
      <c r="Q235" s="97">
        <v>0</v>
      </c>
      <c r="R235" s="97">
        <f t="shared" si="32"/>
        <v>0</v>
      </c>
      <c r="S235" s="97">
        <v>9.5100000000000004E-2</v>
      </c>
      <c r="T235" s="98">
        <f t="shared" si="33"/>
        <v>0.76080000000000003</v>
      </c>
      <c r="AR235" s="99" t="s">
        <v>85</v>
      </c>
      <c r="AT235" s="99" t="s">
        <v>81</v>
      </c>
      <c r="AU235" s="99" t="s">
        <v>75</v>
      </c>
      <c r="AY235" s="1" t="s">
        <v>76</v>
      </c>
      <c r="BE235" s="100">
        <f t="shared" si="34"/>
        <v>0</v>
      </c>
      <c r="BF235" s="100">
        <f t="shared" si="35"/>
        <v>0</v>
      </c>
      <c r="BG235" s="100">
        <f t="shared" si="36"/>
        <v>0</v>
      </c>
      <c r="BH235" s="100">
        <f t="shared" si="37"/>
        <v>0</v>
      </c>
      <c r="BI235" s="100">
        <f t="shared" si="38"/>
        <v>0</v>
      </c>
      <c r="BJ235" s="1" t="s">
        <v>75</v>
      </c>
      <c r="BK235" s="100">
        <f t="shared" si="39"/>
        <v>0</v>
      </c>
      <c r="BL235" s="1" t="s">
        <v>85</v>
      </c>
      <c r="BM235" s="99" t="s">
        <v>511</v>
      </c>
    </row>
    <row r="236" spans="2:65" s="8" customFormat="1" ht="24.2" customHeight="1" x14ac:dyDescent="0.2">
      <c r="B236" s="86"/>
      <c r="C236" s="87" t="s">
        <v>512</v>
      </c>
      <c r="D236" s="87" t="s">
        <v>81</v>
      </c>
      <c r="E236" s="88" t="s">
        <v>513</v>
      </c>
      <c r="F236" s="89" t="s">
        <v>514</v>
      </c>
      <c r="G236" s="90" t="s">
        <v>420</v>
      </c>
      <c r="H236" s="91">
        <v>15</v>
      </c>
      <c r="I236" s="92"/>
      <c r="J236" s="93">
        <f t="shared" si="30"/>
        <v>0</v>
      </c>
      <c r="K236" s="94"/>
      <c r="L236" s="9"/>
      <c r="M236" s="95" t="s">
        <v>10</v>
      </c>
      <c r="N236" s="96" t="s">
        <v>30</v>
      </c>
      <c r="P236" s="97">
        <f t="shared" si="31"/>
        <v>0</v>
      </c>
      <c r="Q236" s="97">
        <v>0</v>
      </c>
      <c r="R236" s="97">
        <f t="shared" si="32"/>
        <v>0</v>
      </c>
      <c r="S236" s="97">
        <v>8.7999999999999995E-2</v>
      </c>
      <c r="T236" s="98">
        <f t="shared" si="33"/>
        <v>1.3199999999999998</v>
      </c>
      <c r="AR236" s="99" t="s">
        <v>85</v>
      </c>
      <c r="AT236" s="99" t="s">
        <v>81</v>
      </c>
      <c r="AU236" s="99" t="s">
        <v>75</v>
      </c>
      <c r="AY236" s="1" t="s">
        <v>76</v>
      </c>
      <c r="BE236" s="100">
        <f t="shared" si="34"/>
        <v>0</v>
      </c>
      <c r="BF236" s="100">
        <f t="shared" si="35"/>
        <v>0</v>
      </c>
      <c r="BG236" s="100">
        <f t="shared" si="36"/>
        <v>0</v>
      </c>
      <c r="BH236" s="100">
        <f t="shared" si="37"/>
        <v>0</v>
      </c>
      <c r="BI236" s="100">
        <f t="shared" si="38"/>
        <v>0</v>
      </c>
      <c r="BJ236" s="1" t="s">
        <v>75</v>
      </c>
      <c r="BK236" s="100">
        <f t="shared" si="39"/>
        <v>0</v>
      </c>
      <c r="BL236" s="1" t="s">
        <v>85</v>
      </c>
      <c r="BM236" s="99" t="s">
        <v>515</v>
      </c>
    </row>
    <row r="237" spans="2:65" s="8" customFormat="1" ht="24.2" customHeight="1" x14ac:dyDescent="0.2">
      <c r="B237" s="86"/>
      <c r="C237" s="87" t="s">
        <v>516</v>
      </c>
      <c r="D237" s="87" t="s">
        <v>81</v>
      </c>
      <c r="E237" s="88" t="s">
        <v>517</v>
      </c>
      <c r="F237" s="89" t="s">
        <v>518</v>
      </c>
      <c r="G237" s="90" t="s">
        <v>182</v>
      </c>
      <c r="H237" s="91">
        <v>12</v>
      </c>
      <c r="I237" s="92"/>
      <c r="J237" s="93">
        <f t="shared" si="30"/>
        <v>0</v>
      </c>
      <c r="K237" s="94"/>
      <c r="L237" s="9"/>
      <c r="M237" s="95" t="s">
        <v>10</v>
      </c>
      <c r="N237" s="96" t="s">
        <v>30</v>
      </c>
      <c r="P237" s="97">
        <f t="shared" si="31"/>
        <v>0</v>
      </c>
      <c r="Q237" s="97">
        <v>1.0499999999999999E-3</v>
      </c>
      <c r="R237" s="97">
        <f t="shared" si="32"/>
        <v>1.26E-2</v>
      </c>
      <c r="S237" s="97">
        <v>0</v>
      </c>
      <c r="T237" s="98">
        <f t="shared" si="33"/>
        <v>0</v>
      </c>
      <c r="AR237" s="99" t="s">
        <v>85</v>
      </c>
      <c r="AT237" s="99" t="s">
        <v>81</v>
      </c>
      <c r="AU237" s="99" t="s">
        <v>75</v>
      </c>
      <c r="AY237" s="1" t="s">
        <v>76</v>
      </c>
      <c r="BE237" s="100">
        <f t="shared" si="34"/>
        <v>0</v>
      </c>
      <c r="BF237" s="100">
        <f t="shared" si="35"/>
        <v>0</v>
      </c>
      <c r="BG237" s="100">
        <f t="shared" si="36"/>
        <v>0</v>
      </c>
      <c r="BH237" s="100">
        <f t="shared" si="37"/>
        <v>0</v>
      </c>
      <c r="BI237" s="100">
        <f t="shared" si="38"/>
        <v>0</v>
      </c>
      <c r="BJ237" s="1" t="s">
        <v>75</v>
      </c>
      <c r="BK237" s="100">
        <f t="shared" si="39"/>
        <v>0</v>
      </c>
      <c r="BL237" s="1" t="s">
        <v>85</v>
      </c>
      <c r="BM237" s="99" t="s">
        <v>519</v>
      </c>
    </row>
    <row r="238" spans="2:65" s="8" customFormat="1" ht="24.2" customHeight="1" x14ac:dyDescent="0.2">
      <c r="B238" s="86"/>
      <c r="C238" s="101" t="s">
        <v>520</v>
      </c>
      <c r="D238" s="101" t="s">
        <v>88</v>
      </c>
      <c r="E238" s="102" t="s">
        <v>521</v>
      </c>
      <c r="F238" s="103" t="s">
        <v>522</v>
      </c>
      <c r="G238" s="104" t="s">
        <v>182</v>
      </c>
      <c r="H238" s="105">
        <v>12</v>
      </c>
      <c r="I238" s="106"/>
      <c r="J238" s="107">
        <f t="shared" si="30"/>
        <v>0</v>
      </c>
      <c r="K238" s="108"/>
      <c r="L238" s="109"/>
      <c r="M238" s="110" t="s">
        <v>10</v>
      </c>
      <c r="N238" s="111" t="s">
        <v>30</v>
      </c>
      <c r="P238" s="97">
        <f t="shared" si="31"/>
        <v>0</v>
      </c>
      <c r="Q238" s="97">
        <v>5.3999999999999999E-2</v>
      </c>
      <c r="R238" s="97">
        <f t="shared" si="32"/>
        <v>0.64800000000000002</v>
      </c>
      <c r="S238" s="97">
        <v>0</v>
      </c>
      <c r="T238" s="98">
        <f t="shared" si="33"/>
        <v>0</v>
      </c>
      <c r="AR238" s="99" t="s">
        <v>91</v>
      </c>
      <c r="AT238" s="99" t="s">
        <v>88</v>
      </c>
      <c r="AU238" s="99" t="s">
        <v>75</v>
      </c>
      <c r="AY238" s="1" t="s">
        <v>76</v>
      </c>
      <c r="BE238" s="100">
        <f t="shared" si="34"/>
        <v>0</v>
      </c>
      <c r="BF238" s="100">
        <f t="shared" si="35"/>
        <v>0</v>
      </c>
      <c r="BG238" s="100">
        <f t="shared" si="36"/>
        <v>0</v>
      </c>
      <c r="BH238" s="100">
        <f t="shared" si="37"/>
        <v>0</v>
      </c>
      <c r="BI238" s="100">
        <f t="shared" si="38"/>
        <v>0</v>
      </c>
      <c r="BJ238" s="1" t="s">
        <v>75</v>
      </c>
      <c r="BK238" s="100">
        <f t="shared" si="39"/>
        <v>0</v>
      </c>
      <c r="BL238" s="1" t="s">
        <v>85</v>
      </c>
      <c r="BM238" s="99" t="s">
        <v>523</v>
      </c>
    </row>
    <row r="239" spans="2:65" s="8" customFormat="1" ht="16.5" customHeight="1" x14ac:dyDescent="0.2">
      <c r="B239" s="86"/>
      <c r="C239" s="87" t="s">
        <v>524</v>
      </c>
      <c r="D239" s="87" t="s">
        <v>81</v>
      </c>
      <c r="E239" s="88" t="s">
        <v>525</v>
      </c>
      <c r="F239" s="89" t="s">
        <v>526</v>
      </c>
      <c r="G239" s="90" t="s">
        <v>182</v>
      </c>
      <c r="H239" s="91">
        <v>31</v>
      </c>
      <c r="I239" s="92"/>
      <c r="J239" s="93">
        <f t="shared" si="30"/>
        <v>0</v>
      </c>
      <c r="K239" s="94"/>
      <c r="L239" s="9"/>
      <c r="M239" s="95" t="s">
        <v>10</v>
      </c>
      <c r="N239" s="96" t="s">
        <v>30</v>
      </c>
      <c r="P239" s="97">
        <f t="shared" si="31"/>
        <v>0</v>
      </c>
      <c r="Q239" s="97">
        <v>0</v>
      </c>
      <c r="R239" s="97">
        <f t="shared" si="32"/>
        <v>0</v>
      </c>
      <c r="S239" s="97">
        <v>0</v>
      </c>
      <c r="T239" s="98">
        <f t="shared" si="33"/>
        <v>0</v>
      </c>
      <c r="AR239" s="99" t="s">
        <v>85</v>
      </c>
      <c r="AT239" s="99" t="s">
        <v>81</v>
      </c>
      <c r="AU239" s="99" t="s">
        <v>75</v>
      </c>
      <c r="AY239" s="1" t="s">
        <v>76</v>
      </c>
      <c r="BE239" s="100">
        <f t="shared" si="34"/>
        <v>0</v>
      </c>
      <c r="BF239" s="100">
        <f t="shared" si="35"/>
        <v>0</v>
      </c>
      <c r="BG239" s="100">
        <f t="shared" si="36"/>
        <v>0</v>
      </c>
      <c r="BH239" s="100">
        <f t="shared" si="37"/>
        <v>0</v>
      </c>
      <c r="BI239" s="100">
        <f t="shared" si="38"/>
        <v>0</v>
      </c>
      <c r="BJ239" s="1" t="s">
        <v>75</v>
      </c>
      <c r="BK239" s="100">
        <f t="shared" si="39"/>
        <v>0</v>
      </c>
      <c r="BL239" s="1" t="s">
        <v>85</v>
      </c>
      <c r="BM239" s="99" t="s">
        <v>527</v>
      </c>
    </row>
    <row r="240" spans="2:65" s="8" customFormat="1" ht="16.5" customHeight="1" x14ac:dyDescent="0.2">
      <c r="B240" s="86"/>
      <c r="C240" s="101" t="s">
        <v>528</v>
      </c>
      <c r="D240" s="101" t="s">
        <v>88</v>
      </c>
      <c r="E240" s="102" t="s">
        <v>529</v>
      </c>
      <c r="F240" s="103" t="s">
        <v>530</v>
      </c>
      <c r="G240" s="104" t="s">
        <v>182</v>
      </c>
      <c r="H240" s="105">
        <v>31</v>
      </c>
      <c r="I240" s="106"/>
      <c r="J240" s="107">
        <f t="shared" si="30"/>
        <v>0</v>
      </c>
      <c r="K240" s="108"/>
      <c r="L240" s="109"/>
      <c r="M240" s="110" t="s">
        <v>10</v>
      </c>
      <c r="N240" s="111" t="s">
        <v>30</v>
      </c>
      <c r="P240" s="97">
        <f t="shared" si="31"/>
        <v>0</v>
      </c>
      <c r="Q240" s="97">
        <v>2E-3</v>
      </c>
      <c r="R240" s="97">
        <f t="shared" si="32"/>
        <v>6.2E-2</v>
      </c>
      <c r="S240" s="97">
        <v>0</v>
      </c>
      <c r="T240" s="98">
        <f t="shared" si="33"/>
        <v>0</v>
      </c>
      <c r="AR240" s="99" t="s">
        <v>91</v>
      </c>
      <c r="AT240" s="99" t="s">
        <v>88</v>
      </c>
      <c r="AU240" s="99" t="s">
        <v>75</v>
      </c>
      <c r="AY240" s="1" t="s">
        <v>76</v>
      </c>
      <c r="BE240" s="100">
        <f t="shared" si="34"/>
        <v>0</v>
      </c>
      <c r="BF240" s="100">
        <f t="shared" si="35"/>
        <v>0</v>
      </c>
      <c r="BG240" s="100">
        <f t="shared" si="36"/>
        <v>0</v>
      </c>
      <c r="BH240" s="100">
        <f t="shared" si="37"/>
        <v>0</v>
      </c>
      <c r="BI240" s="100">
        <f t="shared" si="38"/>
        <v>0</v>
      </c>
      <c r="BJ240" s="1" t="s">
        <v>75</v>
      </c>
      <c r="BK240" s="100">
        <f t="shared" si="39"/>
        <v>0</v>
      </c>
      <c r="BL240" s="1" t="s">
        <v>85</v>
      </c>
      <c r="BM240" s="99" t="s">
        <v>531</v>
      </c>
    </row>
    <row r="241" spans="2:65" s="8" customFormat="1" ht="21.75" customHeight="1" x14ac:dyDescent="0.2">
      <c r="B241" s="86"/>
      <c r="C241" s="87" t="s">
        <v>532</v>
      </c>
      <c r="D241" s="87" t="s">
        <v>81</v>
      </c>
      <c r="E241" s="88" t="s">
        <v>533</v>
      </c>
      <c r="F241" s="89" t="s">
        <v>534</v>
      </c>
      <c r="G241" s="90" t="s">
        <v>182</v>
      </c>
      <c r="H241" s="91">
        <v>3</v>
      </c>
      <c r="I241" s="92"/>
      <c r="J241" s="93">
        <f t="shared" si="30"/>
        <v>0</v>
      </c>
      <c r="K241" s="94"/>
      <c r="L241" s="9"/>
      <c r="M241" s="95" t="s">
        <v>10</v>
      </c>
      <c r="N241" s="96" t="s">
        <v>30</v>
      </c>
      <c r="P241" s="97">
        <f t="shared" si="31"/>
        <v>0</v>
      </c>
      <c r="Q241" s="97">
        <v>0</v>
      </c>
      <c r="R241" s="97">
        <f t="shared" si="32"/>
        <v>0</v>
      </c>
      <c r="S241" s="97">
        <v>0</v>
      </c>
      <c r="T241" s="98">
        <f t="shared" si="33"/>
        <v>0</v>
      </c>
      <c r="AR241" s="99" t="s">
        <v>85</v>
      </c>
      <c r="AT241" s="99" t="s">
        <v>81</v>
      </c>
      <c r="AU241" s="99" t="s">
        <v>75</v>
      </c>
      <c r="AY241" s="1" t="s">
        <v>76</v>
      </c>
      <c r="BE241" s="100">
        <f t="shared" si="34"/>
        <v>0</v>
      </c>
      <c r="BF241" s="100">
        <f t="shared" si="35"/>
        <v>0</v>
      </c>
      <c r="BG241" s="100">
        <f t="shared" si="36"/>
        <v>0</v>
      </c>
      <c r="BH241" s="100">
        <f t="shared" si="37"/>
        <v>0</v>
      </c>
      <c r="BI241" s="100">
        <f t="shared" si="38"/>
        <v>0</v>
      </c>
      <c r="BJ241" s="1" t="s">
        <v>75</v>
      </c>
      <c r="BK241" s="100">
        <f t="shared" si="39"/>
        <v>0</v>
      </c>
      <c r="BL241" s="1" t="s">
        <v>85</v>
      </c>
      <c r="BM241" s="99" t="s">
        <v>535</v>
      </c>
    </row>
    <row r="242" spans="2:65" s="8" customFormat="1" ht="24.2" customHeight="1" x14ac:dyDescent="0.2">
      <c r="B242" s="86"/>
      <c r="C242" s="101" t="s">
        <v>536</v>
      </c>
      <c r="D242" s="101" t="s">
        <v>88</v>
      </c>
      <c r="E242" s="102" t="s">
        <v>537</v>
      </c>
      <c r="F242" s="103" t="s">
        <v>538</v>
      </c>
      <c r="G242" s="104" t="s">
        <v>182</v>
      </c>
      <c r="H242" s="105">
        <v>2</v>
      </c>
      <c r="I242" s="106"/>
      <c r="J242" s="107">
        <f t="shared" si="30"/>
        <v>0</v>
      </c>
      <c r="K242" s="108"/>
      <c r="L242" s="109"/>
      <c r="M242" s="110" t="s">
        <v>10</v>
      </c>
      <c r="N242" s="111" t="s">
        <v>30</v>
      </c>
      <c r="P242" s="97">
        <f t="shared" si="31"/>
        <v>0</v>
      </c>
      <c r="Q242" s="97">
        <v>4.4000000000000002E-4</v>
      </c>
      <c r="R242" s="97">
        <f t="shared" si="32"/>
        <v>8.8000000000000003E-4</v>
      </c>
      <c r="S242" s="97">
        <v>0</v>
      </c>
      <c r="T242" s="98">
        <f t="shared" si="33"/>
        <v>0</v>
      </c>
      <c r="AR242" s="99" t="s">
        <v>91</v>
      </c>
      <c r="AT242" s="99" t="s">
        <v>88</v>
      </c>
      <c r="AU242" s="99" t="s">
        <v>75</v>
      </c>
      <c r="AY242" s="1" t="s">
        <v>76</v>
      </c>
      <c r="BE242" s="100">
        <f t="shared" si="34"/>
        <v>0</v>
      </c>
      <c r="BF242" s="100">
        <f t="shared" si="35"/>
        <v>0</v>
      </c>
      <c r="BG242" s="100">
        <f t="shared" si="36"/>
        <v>0</v>
      </c>
      <c r="BH242" s="100">
        <f t="shared" si="37"/>
        <v>0</v>
      </c>
      <c r="BI242" s="100">
        <f t="shared" si="38"/>
        <v>0</v>
      </c>
      <c r="BJ242" s="1" t="s">
        <v>75</v>
      </c>
      <c r="BK242" s="100">
        <f t="shared" si="39"/>
        <v>0</v>
      </c>
      <c r="BL242" s="1" t="s">
        <v>85</v>
      </c>
      <c r="BM242" s="99" t="s">
        <v>539</v>
      </c>
    </row>
    <row r="243" spans="2:65" s="8" customFormat="1" ht="21.75" customHeight="1" x14ac:dyDescent="0.2">
      <c r="B243" s="86"/>
      <c r="C243" s="101" t="s">
        <v>540</v>
      </c>
      <c r="D243" s="101" t="s">
        <v>88</v>
      </c>
      <c r="E243" s="102" t="s">
        <v>541</v>
      </c>
      <c r="F243" s="103" t="s">
        <v>542</v>
      </c>
      <c r="G243" s="104" t="s">
        <v>182</v>
      </c>
      <c r="H243" s="105">
        <v>1</v>
      </c>
      <c r="I243" s="106"/>
      <c r="J243" s="107">
        <f t="shared" si="30"/>
        <v>0</v>
      </c>
      <c r="K243" s="108"/>
      <c r="L243" s="109"/>
      <c r="M243" s="110" t="s">
        <v>10</v>
      </c>
      <c r="N243" s="111" t="s">
        <v>30</v>
      </c>
      <c r="P243" s="97">
        <f t="shared" si="31"/>
        <v>0</v>
      </c>
      <c r="Q243" s="97">
        <v>4.0999999999999999E-4</v>
      </c>
      <c r="R243" s="97">
        <f t="shared" si="32"/>
        <v>4.0999999999999999E-4</v>
      </c>
      <c r="S243" s="97">
        <v>0</v>
      </c>
      <c r="T243" s="98">
        <f t="shared" si="33"/>
        <v>0</v>
      </c>
      <c r="AR243" s="99" t="s">
        <v>91</v>
      </c>
      <c r="AT243" s="99" t="s">
        <v>88</v>
      </c>
      <c r="AU243" s="99" t="s">
        <v>75</v>
      </c>
      <c r="AY243" s="1" t="s">
        <v>76</v>
      </c>
      <c r="BE243" s="100">
        <f t="shared" si="34"/>
        <v>0</v>
      </c>
      <c r="BF243" s="100">
        <f t="shared" si="35"/>
        <v>0</v>
      </c>
      <c r="BG243" s="100">
        <f t="shared" si="36"/>
        <v>0</v>
      </c>
      <c r="BH243" s="100">
        <f t="shared" si="37"/>
        <v>0</v>
      </c>
      <c r="BI243" s="100">
        <f t="shared" si="38"/>
        <v>0</v>
      </c>
      <c r="BJ243" s="1" t="s">
        <v>75</v>
      </c>
      <c r="BK243" s="100">
        <f t="shared" si="39"/>
        <v>0</v>
      </c>
      <c r="BL243" s="1" t="s">
        <v>85</v>
      </c>
      <c r="BM243" s="99" t="s">
        <v>543</v>
      </c>
    </row>
    <row r="244" spans="2:65" s="8" customFormat="1" ht="24.2" customHeight="1" x14ac:dyDescent="0.2">
      <c r="B244" s="86"/>
      <c r="C244" s="87" t="s">
        <v>544</v>
      </c>
      <c r="D244" s="87" t="s">
        <v>81</v>
      </c>
      <c r="E244" s="88" t="s">
        <v>545</v>
      </c>
      <c r="F244" s="89" t="s">
        <v>546</v>
      </c>
      <c r="G244" s="90" t="s">
        <v>420</v>
      </c>
      <c r="H244" s="91">
        <v>2</v>
      </c>
      <c r="I244" s="92"/>
      <c r="J244" s="93">
        <f t="shared" si="30"/>
        <v>0</v>
      </c>
      <c r="K244" s="94"/>
      <c r="L244" s="9"/>
      <c r="M244" s="95" t="s">
        <v>10</v>
      </c>
      <c r="N244" s="96" t="s">
        <v>30</v>
      </c>
      <c r="P244" s="97">
        <f t="shared" si="31"/>
        <v>0</v>
      </c>
      <c r="Q244" s="97">
        <v>0</v>
      </c>
      <c r="R244" s="97">
        <f t="shared" si="32"/>
        <v>0</v>
      </c>
      <c r="S244" s="97">
        <v>1.7069999999999998E-2</v>
      </c>
      <c r="T244" s="98">
        <f t="shared" si="33"/>
        <v>3.4139999999999997E-2</v>
      </c>
      <c r="AR244" s="99" t="s">
        <v>85</v>
      </c>
      <c r="AT244" s="99" t="s">
        <v>81</v>
      </c>
      <c r="AU244" s="99" t="s">
        <v>75</v>
      </c>
      <c r="AY244" s="1" t="s">
        <v>76</v>
      </c>
      <c r="BE244" s="100">
        <f t="shared" si="34"/>
        <v>0</v>
      </c>
      <c r="BF244" s="100">
        <f t="shared" si="35"/>
        <v>0</v>
      </c>
      <c r="BG244" s="100">
        <f t="shared" si="36"/>
        <v>0</v>
      </c>
      <c r="BH244" s="100">
        <f t="shared" si="37"/>
        <v>0</v>
      </c>
      <c r="BI244" s="100">
        <f t="shared" si="38"/>
        <v>0</v>
      </c>
      <c r="BJ244" s="1" t="s">
        <v>75</v>
      </c>
      <c r="BK244" s="100">
        <f t="shared" si="39"/>
        <v>0</v>
      </c>
      <c r="BL244" s="1" t="s">
        <v>85</v>
      </c>
      <c r="BM244" s="99" t="s">
        <v>547</v>
      </c>
    </row>
    <row r="245" spans="2:65" s="8" customFormat="1" ht="33" customHeight="1" x14ac:dyDescent="0.2">
      <c r="B245" s="86"/>
      <c r="C245" s="87" t="s">
        <v>548</v>
      </c>
      <c r="D245" s="87" t="s">
        <v>81</v>
      </c>
      <c r="E245" s="88" t="s">
        <v>549</v>
      </c>
      <c r="F245" s="89" t="s">
        <v>550</v>
      </c>
      <c r="G245" s="90" t="s">
        <v>182</v>
      </c>
      <c r="H245" s="91">
        <v>3</v>
      </c>
      <c r="I245" s="92"/>
      <c r="J245" s="93">
        <f t="shared" si="30"/>
        <v>0</v>
      </c>
      <c r="K245" s="94"/>
      <c r="L245" s="9"/>
      <c r="M245" s="95" t="s">
        <v>10</v>
      </c>
      <c r="N245" s="96" t="s">
        <v>30</v>
      </c>
      <c r="P245" s="97">
        <f t="shared" si="31"/>
        <v>0</v>
      </c>
      <c r="Q245" s="97">
        <v>7.2000000000000005E-4</v>
      </c>
      <c r="R245" s="97">
        <f t="shared" si="32"/>
        <v>2.16E-3</v>
      </c>
      <c r="S245" s="97">
        <v>0</v>
      </c>
      <c r="T245" s="98">
        <f t="shared" si="33"/>
        <v>0</v>
      </c>
      <c r="AR245" s="99" t="s">
        <v>85</v>
      </c>
      <c r="AT245" s="99" t="s">
        <v>81</v>
      </c>
      <c r="AU245" s="99" t="s">
        <v>75</v>
      </c>
      <c r="AY245" s="1" t="s">
        <v>76</v>
      </c>
      <c r="BE245" s="100">
        <f t="shared" si="34"/>
        <v>0</v>
      </c>
      <c r="BF245" s="100">
        <f t="shared" si="35"/>
        <v>0</v>
      </c>
      <c r="BG245" s="100">
        <f t="shared" si="36"/>
        <v>0</v>
      </c>
      <c r="BH245" s="100">
        <f t="shared" si="37"/>
        <v>0</v>
      </c>
      <c r="BI245" s="100">
        <f t="shared" si="38"/>
        <v>0</v>
      </c>
      <c r="BJ245" s="1" t="s">
        <v>75</v>
      </c>
      <c r="BK245" s="100">
        <f t="shared" si="39"/>
        <v>0</v>
      </c>
      <c r="BL245" s="1" t="s">
        <v>85</v>
      </c>
      <c r="BM245" s="99" t="s">
        <v>551</v>
      </c>
    </row>
    <row r="246" spans="2:65" s="8" customFormat="1" ht="24.2" customHeight="1" x14ac:dyDescent="0.2">
      <c r="B246" s="86"/>
      <c r="C246" s="101" t="s">
        <v>552</v>
      </c>
      <c r="D246" s="101" t="s">
        <v>88</v>
      </c>
      <c r="E246" s="102" t="s">
        <v>553</v>
      </c>
      <c r="F246" s="103" t="s">
        <v>554</v>
      </c>
      <c r="G246" s="104" t="s">
        <v>182</v>
      </c>
      <c r="H246" s="105">
        <v>3</v>
      </c>
      <c r="I246" s="106"/>
      <c r="J246" s="107">
        <f t="shared" si="30"/>
        <v>0</v>
      </c>
      <c r="K246" s="108"/>
      <c r="L246" s="109"/>
      <c r="M246" s="110" t="s">
        <v>10</v>
      </c>
      <c r="N246" s="111" t="s">
        <v>30</v>
      </c>
      <c r="P246" s="97">
        <f t="shared" si="31"/>
        <v>0</v>
      </c>
      <c r="Q246" s="97">
        <v>4.3499999999999997E-3</v>
      </c>
      <c r="R246" s="97">
        <f t="shared" si="32"/>
        <v>1.3049999999999999E-2</v>
      </c>
      <c r="S246" s="97">
        <v>0</v>
      </c>
      <c r="T246" s="98">
        <f t="shared" si="33"/>
        <v>0</v>
      </c>
      <c r="AR246" s="99" t="s">
        <v>91</v>
      </c>
      <c r="AT246" s="99" t="s">
        <v>88</v>
      </c>
      <c r="AU246" s="99" t="s">
        <v>75</v>
      </c>
      <c r="AY246" s="1" t="s">
        <v>76</v>
      </c>
      <c r="BE246" s="100">
        <f t="shared" si="34"/>
        <v>0</v>
      </c>
      <c r="BF246" s="100">
        <f t="shared" si="35"/>
        <v>0</v>
      </c>
      <c r="BG246" s="100">
        <f t="shared" si="36"/>
        <v>0</v>
      </c>
      <c r="BH246" s="100">
        <f t="shared" si="37"/>
        <v>0</v>
      </c>
      <c r="BI246" s="100">
        <f t="shared" si="38"/>
        <v>0</v>
      </c>
      <c r="BJ246" s="1" t="s">
        <v>75</v>
      </c>
      <c r="BK246" s="100">
        <f t="shared" si="39"/>
        <v>0</v>
      </c>
      <c r="BL246" s="1" t="s">
        <v>85</v>
      </c>
      <c r="BM246" s="99" t="s">
        <v>555</v>
      </c>
    </row>
    <row r="247" spans="2:65" s="8" customFormat="1" ht="37.9" customHeight="1" x14ac:dyDescent="0.2">
      <c r="B247" s="86"/>
      <c r="C247" s="87" t="s">
        <v>556</v>
      </c>
      <c r="D247" s="87" t="s">
        <v>81</v>
      </c>
      <c r="E247" s="88" t="s">
        <v>557</v>
      </c>
      <c r="F247" s="89" t="s">
        <v>558</v>
      </c>
      <c r="G247" s="90" t="s">
        <v>420</v>
      </c>
      <c r="H247" s="91">
        <v>4</v>
      </c>
      <c r="I247" s="92"/>
      <c r="J247" s="93">
        <f t="shared" si="30"/>
        <v>0</v>
      </c>
      <c r="K247" s="94"/>
      <c r="L247" s="9"/>
      <c r="M247" s="95" t="s">
        <v>10</v>
      </c>
      <c r="N247" s="96" t="s">
        <v>30</v>
      </c>
      <c r="P247" s="97">
        <f t="shared" si="31"/>
        <v>0</v>
      </c>
      <c r="Q247" s="97">
        <v>0</v>
      </c>
      <c r="R247" s="97">
        <f t="shared" si="32"/>
        <v>0</v>
      </c>
      <c r="S247" s="97">
        <v>1.8800000000000001E-2</v>
      </c>
      <c r="T247" s="98">
        <f t="shared" si="33"/>
        <v>7.5200000000000003E-2</v>
      </c>
      <c r="AR247" s="99" t="s">
        <v>85</v>
      </c>
      <c r="AT247" s="99" t="s">
        <v>81</v>
      </c>
      <c r="AU247" s="99" t="s">
        <v>75</v>
      </c>
      <c r="AY247" s="1" t="s">
        <v>76</v>
      </c>
      <c r="BE247" s="100">
        <f t="shared" si="34"/>
        <v>0</v>
      </c>
      <c r="BF247" s="100">
        <f t="shared" si="35"/>
        <v>0</v>
      </c>
      <c r="BG247" s="100">
        <f t="shared" si="36"/>
        <v>0</v>
      </c>
      <c r="BH247" s="100">
        <f t="shared" si="37"/>
        <v>0</v>
      </c>
      <c r="BI247" s="100">
        <f t="shared" si="38"/>
        <v>0</v>
      </c>
      <c r="BJ247" s="1" t="s">
        <v>75</v>
      </c>
      <c r="BK247" s="100">
        <f t="shared" si="39"/>
        <v>0</v>
      </c>
      <c r="BL247" s="1" t="s">
        <v>85</v>
      </c>
      <c r="BM247" s="99" t="s">
        <v>559</v>
      </c>
    </row>
    <row r="248" spans="2:65" s="8" customFormat="1" ht="24.2" customHeight="1" x14ac:dyDescent="0.2">
      <c r="B248" s="86"/>
      <c r="C248" s="87" t="s">
        <v>560</v>
      </c>
      <c r="D248" s="87" t="s">
        <v>81</v>
      </c>
      <c r="E248" s="88" t="s">
        <v>561</v>
      </c>
      <c r="F248" s="89" t="s">
        <v>562</v>
      </c>
      <c r="G248" s="90" t="s">
        <v>420</v>
      </c>
      <c r="H248" s="91">
        <v>6</v>
      </c>
      <c r="I248" s="92"/>
      <c r="J248" s="93">
        <f t="shared" si="30"/>
        <v>0</v>
      </c>
      <c r="K248" s="94"/>
      <c r="L248" s="9"/>
      <c r="M248" s="95" t="s">
        <v>10</v>
      </c>
      <c r="N248" s="96" t="s">
        <v>30</v>
      </c>
      <c r="P248" s="97">
        <f t="shared" si="31"/>
        <v>0</v>
      </c>
      <c r="Q248" s="97">
        <v>7.2000000000000005E-4</v>
      </c>
      <c r="R248" s="97">
        <f t="shared" si="32"/>
        <v>4.3200000000000001E-3</v>
      </c>
      <c r="S248" s="97">
        <v>0</v>
      </c>
      <c r="T248" s="98">
        <f t="shared" si="33"/>
        <v>0</v>
      </c>
      <c r="AR248" s="99" t="s">
        <v>85</v>
      </c>
      <c r="AT248" s="99" t="s">
        <v>81</v>
      </c>
      <c r="AU248" s="99" t="s">
        <v>75</v>
      </c>
      <c r="AY248" s="1" t="s">
        <v>76</v>
      </c>
      <c r="BE248" s="100">
        <f t="shared" si="34"/>
        <v>0</v>
      </c>
      <c r="BF248" s="100">
        <f t="shared" si="35"/>
        <v>0</v>
      </c>
      <c r="BG248" s="100">
        <f t="shared" si="36"/>
        <v>0</v>
      </c>
      <c r="BH248" s="100">
        <f t="shared" si="37"/>
        <v>0</v>
      </c>
      <c r="BI248" s="100">
        <f t="shared" si="38"/>
        <v>0</v>
      </c>
      <c r="BJ248" s="1" t="s">
        <v>75</v>
      </c>
      <c r="BK248" s="100">
        <f t="shared" si="39"/>
        <v>0</v>
      </c>
      <c r="BL248" s="1" t="s">
        <v>85</v>
      </c>
      <c r="BM248" s="99" t="s">
        <v>563</v>
      </c>
    </row>
    <row r="249" spans="2:65" s="8" customFormat="1" ht="33" customHeight="1" x14ac:dyDescent="0.2">
      <c r="B249" s="86"/>
      <c r="C249" s="101" t="s">
        <v>564</v>
      </c>
      <c r="D249" s="101" t="s">
        <v>88</v>
      </c>
      <c r="E249" s="102" t="s">
        <v>565</v>
      </c>
      <c r="F249" s="103" t="s">
        <v>566</v>
      </c>
      <c r="G249" s="104" t="s">
        <v>182</v>
      </c>
      <c r="H249" s="105">
        <v>6</v>
      </c>
      <c r="I249" s="106"/>
      <c r="J249" s="107">
        <f t="shared" si="30"/>
        <v>0</v>
      </c>
      <c r="K249" s="108"/>
      <c r="L249" s="109"/>
      <c r="M249" s="110" t="s">
        <v>10</v>
      </c>
      <c r="N249" s="111" t="s">
        <v>30</v>
      </c>
      <c r="P249" s="97">
        <f t="shared" si="31"/>
        <v>0</v>
      </c>
      <c r="Q249" s="97">
        <v>1.6199999999999999E-2</v>
      </c>
      <c r="R249" s="97">
        <f t="shared" si="32"/>
        <v>9.7199999999999995E-2</v>
      </c>
      <c r="S249" s="97">
        <v>0</v>
      </c>
      <c r="T249" s="98">
        <f t="shared" si="33"/>
        <v>0</v>
      </c>
      <c r="AR249" s="99" t="s">
        <v>91</v>
      </c>
      <c r="AT249" s="99" t="s">
        <v>88</v>
      </c>
      <c r="AU249" s="99" t="s">
        <v>75</v>
      </c>
      <c r="AY249" s="1" t="s">
        <v>76</v>
      </c>
      <c r="BE249" s="100">
        <f t="shared" si="34"/>
        <v>0</v>
      </c>
      <c r="BF249" s="100">
        <f t="shared" si="35"/>
        <v>0</v>
      </c>
      <c r="BG249" s="100">
        <f t="shared" si="36"/>
        <v>0</v>
      </c>
      <c r="BH249" s="100">
        <f t="shared" si="37"/>
        <v>0</v>
      </c>
      <c r="BI249" s="100">
        <f t="shared" si="38"/>
        <v>0</v>
      </c>
      <c r="BJ249" s="1" t="s">
        <v>75</v>
      </c>
      <c r="BK249" s="100">
        <f t="shared" si="39"/>
        <v>0</v>
      </c>
      <c r="BL249" s="1" t="s">
        <v>85</v>
      </c>
      <c r="BM249" s="99" t="s">
        <v>567</v>
      </c>
    </row>
    <row r="250" spans="2:65" s="8" customFormat="1" ht="24.2" customHeight="1" x14ac:dyDescent="0.2">
      <c r="B250" s="86"/>
      <c r="C250" s="87" t="s">
        <v>568</v>
      </c>
      <c r="D250" s="87" t="s">
        <v>81</v>
      </c>
      <c r="E250" s="88" t="s">
        <v>569</v>
      </c>
      <c r="F250" s="89" t="s">
        <v>570</v>
      </c>
      <c r="G250" s="90" t="s">
        <v>182</v>
      </c>
      <c r="H250" s="91">
        <v>7</v>
      </c>
      <c r="I250" s="92"/>
      <c r="J250" s="93">
        <f t="shared" si="30"/>
        <v>0</v>
      </c>
      <c r="K250" s="94"/>
      <c r="L250" s="9"/>
      <c r="M250" s="95" t="s">
        <v>10</v>
      </c>
      <c r="N250" s="96" t="s">
        <v>30</v>
      </c>
      <c r="P250" s="97">
        <f t="shared" si="31"/>
        <v>0</v>
      </c>
      <c r="Q250" s="97">
        <v>1.06E-3</v>
      </c>
      <c r="R250" s="97">
        <f t="shared" si="32"/>
        <v>7.4199999999999995E-3</v>
      </c>
      <c r="S250" s="97">
        <v>0</v>
      </c>
      <c r="T250" s="98">
        <f t="shared" si="33"/>
        <v>0</v>
      </c>
      <c r="AR250" s="99" t="s">
        <v>85</v>
      </c>
      <c r="AT250" s="99" t="s">
        <v>81</v>
      </c>
      <c r="AU250" s="99" t="s">
        <v>75</v>
      </c>
      <c r="AY250" s="1" t="s">
        <v>76</v>
      </c>
      <c r="BE250" s="100">
        <f t="shared" si="34"/>
        <v>0</v>
      </c>
      <c r="BF250" s="100">
        <f t="shared" si="35"/>
        <v>0</v>
      </c>
      <c r="BG250" s="100">
        <f t="shared" si="36"/>
        <v>0</v>
      </c>
      <c r="BH250" s="100">
        <f t="shared" si="37"/>
        <v>0</v>
      </c>
      <c r="BI250" s="100">
        <f t="shared" si="38"/>
        <v>0</v>
      </c>
      <c r="BJ250" s="1" t="s">
        <v>75</v>
      </c>
      <c r="BK250" s="100">
        <f t="shared" si="39"/>
        <v>0</v>
      </c>
      <c r="BL250" s="1" t="s">
        <v>85</v>
      </c>
      <c r="BM250" s="99" t="s">
        <v>571</v>
      </c>
    </row>
    <row r="251" spans="2:65" s="8" customFormat="1" ht="24.2" customHeight="1" x14ac:dyDescent="0.2">
      <c r="B251" s="86"/>
      <c r="C251" s="101" t="s">
        <v>572</v>
      </c>
      <c r="D251" s="101" t="s">
        <v>88</v>
      </c>
      <c r="E251" s="102" t="s">
        <v>573</v>
      </c>
      <c r="F251" s="103" t="s">
        <v>574</v>
      </c>
      <c r="G251" s="104" t="s">
        <v>182</v>
      </c>
      <c r="H251" s="105">
        <v>7</v>
      </c>
      <c r="I251" s="106"/>
      <c r="J251" s="107">
        <f t="shared" si="30"/>
        <v>0</v>
      </c>
      <c r="K251" s="108"/>
      <c r="L251" s="109"/>
      <c r="M251" s="110" t="s">
        <v>10</v>
      </c>
      <c r="N251" s="111" t="s">
        <v>30</v>
      </c>
      <c r="P251" s="97">
        <f t="shared" si="31"/>
        <v>0</v>
      </c>
      <c r="Q251" s="97">
        <v>3.9E-2</v>
      </c>
      <c r="R251" s="97">
        <f t="shared" si="32"/>
        <v>0.27300000000000002</v>
      </c>
      <c r="S251" s="97">
        <v>0</v>
      </c>
      <c r="T251" s="98">
        <f t="shared" si="33"/>
        <v>0</v>
      </c>
      <c r="AR251" s="99" t="s">
        <v>91</v>
      </c>
      <c r="AT251" s="99" t="s">
        <v>88</v>
      </c>
      <c r="AU251" s="99" t="s">
        <v>75</v>
      </c>
      <c r="AY251" s="1" t="s">
        <v>76</v>
      </c>
      <c r="BE251" s="100">
        <f t="shared" si="34"/>
        <v>0</v>
      </c>
      <c r="BF251" s="100">
        <f t="shared" si="35"/>
        <v>0</v>
      </c>
      <c r="BG251" s="100">
        <f t="shared" si="36"/>
        <v>0</v>
      </c>
      <c r="BH251" s="100">
        <f t="shared" si="37"/>
        <v>0</v>
      </c>
      <c r="BI251" s="100">
        <f t="shared" si="38"/>
        <v>0</v>
      </c>
      <c r="BJ251" s="1" t="s">
        <v>75</v>
      </c>
      <c r="BK251" s="100">
        <f t="shared" si="39"/>
        <v>0</v>
      </c>
      <c r="BL251" s="1" t="s">
        <v>85</v>
      </c>
      <c r="BM251" s="99" t="s">
        <v>575</v>
      </c>
    </row>
    <row r="252" spans="2:65" s="8" customFormat="1" ht="24.2" customHeight="1" x14ac:dyDescent="0.2">
      <c r="B252" s="86"/>
      <c r="C252" s="87" t="s">
        <v>576</v>
      </c>
      <c r="D252" s="87" t="s">
        <v>81</v>
      </c>
      <c r="E252" s="88" t="s">
        <v>577</v>
      </c>
      <c r="F252" s="89" t="s">
        <v>578</v>
      </c>
      <c r="G252" s="90" t="s">
        <v>182</v>
      </c>
      <c r="H252" s="91">
        <v>7</v>
      </c>
      <c r="I252" s="92"/>
      <c r="J252" s="93">
        <f t="shared" si="30"/>
        <v>0</v>
      </c>
      <c r="K252" s="94"/>
      <c r="L252" s="9"/>
      <c r="M252" s="95" t="s">
        <v>10</v>
      </c>
      <c r="N252" s="96" t="s">
        <v>30</v>
      </c>
      <c r="P252" s="97">
        <f t="shared" si="31"/>
        <v>0</v>
      </c>
      <c r="Q252" s="97">
        <v>2.7999999999999998E-4</v>
      </c>
      <c r="R252" s="97">
        <f t="shared" si="32"/>
        <v>1.9599999999999999E-3</v>
      </c>
      <c r="S252" s="97">
        <v>0</v>
      </c>
      <c r="T252" s="98">
        <f t="shared" si="33"/>
        <v>0</v>
      </c>
      <c r="AR252" s="99" t="s">
        <v>85</v>
      </c>
      <c r="AT252" s="99" t="s">
        <v>81</v>
      </c>
      <c r="AU252" s="99" t="s">
        <v>75</v>
      </c>
      <c r="AY252" s="1" t="s">
        <v>76</v>
      </c>
      <c r="BE252" s="100">
        <f t="shared" si="34"/>
        <v>0</v>
      </c>
      <c r="BF252" s="100">
        <f t="shared" si="35"/>
        <v>0</v>
      </c>
      <c r="BG252" s="100">
        <f t="shared" si="36"/>
        <v>0</v>
      </c>
      <c r="BH252" s="100">
        <f t="shared" si="37"/>
        <v>0</v>
      </c>
      <c r="BI252" s="100">
        <f t="shared" si="38"/>
        <v>0</v>
      </c>
      <c r="BJ252" s="1" t="s">
        <v>75</v>
      </c>
      <c r="BK252" s="100">
        <f t="shared" si="39"/>
        <v>0</v>
      </c>
      <c r="BL252" s="1" t="s">
        <v>85</v>
      </c>
      <c r="BM252" s="99" t="s">
        <v>579</v>
      </c>
    </row>
    <row r="253" spans="2:65" s="8" customFormat="1" ht="16.5" customHeight="1" x14ac:dyDescent="0.2">
      <c r="B253" s="86"/>
      <c r="C253" s="101" t="s">
        <v>580</v>
      </c>
      <c r="D253" s="101" t="s">
        <v>88</v>
      </c>
      <c r="E253" s="102" t="s">
        <v>581</v>
      </c>
      <c r="F253" s="103" t="s">
        <v>582</v>
      </c>
      <c r="G253" s="104" t="s">
        <v>182</v>
      </c>
      <c r="H253" s="105">
        <v>7</v>
      </c>
      <c r="I253" s="106"/>
      <c r="J253" s="107">
        <f t="shared" si="30"/>
        <v>0</v>
      </c>
      <c r="K253" s="108"/>
      <c r="L253" s="109"/>
      <c r="M253" s="110" t="s">
        <v>10</v>
      </c>
      <c r="N253" s="111" t="s">
        <v>30</v>
      </c>
      <c r="P253" s="97">
        <f t="shared" si="31"/>
        <v>0</v>
      </c>
      <c r="Q253" s="97">
        <v>0</v>
      </c>
      <c r="R253" s="97">
        <f t="shared" si="32"/>
        <v>0</v>
      </c>
      <c r="S253" s="97">
        <v>0</v>
      </c>
      <c r="T253" s="98">
        <f t="shared" si="33"/>
        <v>0</v>
      </c>
      <c r="AR253" s="99" t="s">
        <v>91</v>
      </c>
      <c r="AT253" s="99" t="s">
        <v>88</v>
      </c>
      <c r="AU253" s="99" t="s">
        <v>75</v>
      </c>
      <c r="AY253" s="1" t="s">
        <v>76</v>
      </c>
      <c r="BE253" s="100">
        <f t="shared" si="34"/>
        <v>0</v>
      </c>
      <c r="BF253" s="100">
        <f t="shared" si="35"/>
        <v>0</v>
      </c>
      <c r="BG253" s="100">
        <f t="shared" si="36"/>
        <v>0</v>
      </c>
      <c r="BH253" s="100">
        <f t="shared" si="37"/>
        <v>0</v>
      </c>
      <c r="BI253" s="100">
        <f t="shared" si="38"/>
        <v>0</v>
      </c>
      <c r="BJ253" s="1" t="s">
        <v>75</v>
      </c>
      <c r="BK253" s="100">
        <f t="shared" si="39"/>
        <v>0</v>
      </c>
      <c r="BL253" s="1" t="s">
        <v>85</v>
      </c>
      <c r="BM253" s="99" t="s">
        <v>583</v>
      </c>
    </row>
    <row r="254" spans="2:65" s="8" customFormat="1" ht="24.2" customHeight="1" x14ac:dyDescent="0.2">
      <c r="B254" s="86"/>
      <c r="C254" s="87" t="s">
        <v>584</v>
      </c>
      <c r="D254" s="87" t="s">
        <v>81</v>
      </c>
      <c r="E254" s="88" t="s">
        <v>585</v>
      </c>
      <c r="F254" s="89" t="s">
        <v>586</v>
      </c>
      <c r="G254" s="90" t="s">
        <v>182</v>
      </c>
      <c r="H254" s="91">
        <v>6</v>
      </c>
      <c r="I254" s="92"/>
      <c r="J254" s="93">
        <f t="shared" si="30"/>
        <v>0</v>
      </c>
      <c r="K254" s="94"/>
      <c r="L254" s="9"/>
      <c r="M254" s="95" t="s">
        <v>10</v>
      </c>
      <c r="N254" s="96" t="s">
        <v>30</v>
      </c>
      <c r="P254" s="97">
        <f t="shared" si="31"/>
        <v>0</v>
      </c>
      <c r="Q254" s="97">
        <v>2.7999999999999998E-4</v>
      </c>
      <c r="R254" s="97">
        <f t="shared" si="32"/>
        <v>1.6799999999999999E-3</v>
      </c>
      <c r="S254" s="97">
        <v>0</v>
      </c>
      <c r="T254" s="98">
        <f t="shared" si="33"/>
        <v>0</v>
      </c>
      <c r="AR254" s="99" t="s">
        <v>85</v>
      </c>
      <c r="AT254" s="99" t="s">
        <v>81</v>
      </c>
      <c r="AU254" s="99" t="s">
        <v>75</v>
      </c>
      <c r="AY254" s="1" t="s">
        <v>76</v>
      </c>
      <c r="BE254" s="100">
        <f t="shared" si="34"/>
        <v>0</v>
      </c>
      <c r="BF254" s="100">
        <f t="shared" si="35"/>
        <v>0</v>
      </c>
      <c r="BG254" s="100">
        <f t="shared" si="36"/>
        <v>0</v>
      </c>
      <c r="BH254" s="100">
        <f t="shared" si="37"/>
        <v>0</v>
      </c>
      <c r="BI254" s="100">
        <f t="shared" si="38"/>
        <v>0</v>
      </c>
      <c r="BJ254" s="1" t="s">
        <v>75</v>
      </c>
      <c r="BK254" s="100">
        <f t="shared" si="39"/>
        <v>0</v>
      </c>
      <c r="BL254" s="1" t="s">
        <v>85</v>
      </c>
      <c r="BM254" s="99" t="s">
        <v>587</v>
      </c>
    </row>
    <row r="255" spans="2:65" s="8" customFormat="1" ht="21.75" customHeight="1" x14ac:dyDescent="0.2">
      <c r="B255" s="86"/>
      <c r="C255" s="101" t="s">
        <v>588</v>
      </c>
      <c r="D255" s="101" t="s">
        <v>88</v>
      </c>
      <c r="E255" s="102" t="s">
        <v>589</v>
      </c>
      <c r="F255" s="103" t="s">
        <v>590</v>
      </c>
      <c r="G255" s="104" t="s">
        <v>182</v>
      </c>
      <c r="H255" s="105">
        <v>4</v>
      </c>
      <c r="I255" s="106"/>
      <c r="J255" s="107">
        <f t="shared" si="30"/>
        <v>0</v>
      </c>
      <c r="K255" s="108"/>
      <c r="L255" s="109"/>
      <c r="M255" s="110" t="s">
        <v>10</v>
      </c>
      <c r="N255" s="111" t="s">
        <v>30</v>
      </c>
      <c r="P255" s="97">
        <f t="shared" si="31"/>
        <v>0</v>
      </c>
      <c r="Q255" s="97">
        <v>0</v>
      </c>
      <c r="R255" s="97">
        <f t="shared" si="32"/>
        <v>0</v>
      </c>
      <c r="S255" s="97">
        <v>0</v>
      </c>
      <c r="T255" s="98">
        <f t="shared" si="33"/>
        <v>0</v>
      </c>
      <c r="AR255" s="99" t="s">
        <v>91</v>
      </c>
      <c r="AT255" s="99" t="s">
        <v>88</v>
      </c>
      <c r="AU255" s="99" t="s">
        <v>75</v>
      </c>
      <c r="AY255" s="1" t="s">
        <v>76</v>
      </c>
      <c r="BE255" s="100">
        <f t="shared" si="34"/>
        <v>0</v>
      </c>
      <c r="BF255" s="100">
        <f t="shared" si="35"/>
        <v>0</v>
      </c>
      <c r="BG255" s="100">
        <f t="shared" si="36"/>
        <v>0</v>
      </c>
      <c r="BH255" s="100">
        <f t="shared" si="37"/>
        <v>0</v>
      </c>
      <c r="BI255" s="100">
        <f t="shared" si="38"/>
        <v>0</v>
      </c>
      <c r="BJ255" s="1" t="s">
        <v>75</v>
      </c>
      <c r="BK255" s="100">
        <f t="shared" si="39"/>
        <v>0</v>
      </c>
      <c r="BL255" s="1" t="s">
        <v>85</v>
      </c>
      <c r="BM255" s="99" t="s">
        <v>591</v>
      </c>
    </row>
    <row r="256" spans="2:65" s="8" customFormat="1" ht="21.75" customHeight="1" x14ac:dyDescent="0.2">
      <c r="B256" s="86"/>
      <c r="C256" s="101" t="s">
        <v>592</v>
      </c>
      <c r="D256" s="101" t="s">
        <v>88</v>
      </c>
      <c r="E256" s="102" t="s">
        <v>593</v>
      </c>
      <c r="F256" s="103" t="s">
        <v>594</v>
      </c>
      <c r="G256" s="104" t="s">
        <v>182</v>
      </c>
      <c r="H256" s="105">
        <v>2</v>
      </c>
      <c r="I256" s="106"/>
      <c r="J256" s="107">
        <f t="shared" si="30"/>
        <v>0</v>
      </c>
      <c r="K256" s="108"/>
      <c r="L256" s="109"/>
      <c r="M256" s="110" t="s">
        <v>10</v>
      </c>
      <c r="N256" s="111" t="s">
        <v>30</v>
      </c>
      <c r="P256" s="97">
        <f t="shared" si="31"/>
        <v>0</v>
      </c>
      <c r="Q256" s="97">
        <v>1.1999999999999999E-3</v>
      </c>
      <c r="R256" s="97">
        <f t="shared" si="32"/>
        <v>2.3999999999999998E-3</v>
      </c>
      <c r="S256" s="97">
        <v>0</v>
      </c>
      <c r="T256" s="98">
        <f t="shared" si="33"/>
        <v>0</v>
      </c>
      <c r="AR256" s="99" t="s">
        <v>91</v>
      </c>
      <c r="AT256" s="99" t="s">
        <v>88</v>
      </c>
      <c r="AU256" s="99" t="s">
        <v>75</v>
      </c>
      <c r="AY256" s="1" t="s">
        <v>76</v>
      </c>
      <c r="BE256" s="100">
        <f t="shared" si="34"/>
        <v>0</v>
      </c>
      <c r="BF256" s="100">
        <f t="shared" si="35"/>
        <v>0</v>
      </c>
      <c r="BG256" s="100">
        <f t="shared" si="36"/>
        <v>0</v>
      </c>
      <c r="BH256" s="100">
        <f t="shared" si="37"/>
        <v>0</v>
      </c>
      <c r="BI256" s="100">
        <f t="shared" si="38"/>
        <v>0</v>
      </c>
      <c r="BJ256" s="1" t="s">
        <v>75</v>
      </c>
      <c r="BK256" s="100">
        <f t="shared" si="39"/>
        <v>0</v>
      </c>
      <c r="BL256" s="1" t="s">
        <v>85</v>
      </c>
      <c r="BM256" s="99" t="s">
        <v>595</v>
      </c>
    </row>
    <row r="257" spans="2:65" s="8" customFormat="1" ht="33" customHeight="1" x14ac:dyDescent="0.2">
      <c r="B257" s="86"/>
      <c r="C257" s="87" t="s">
        <v>596</v>
      </c>
      <c r="D257" s="87" t="s">
        <v>81</v>
      </c>
      <c r="E257" s="88" t="s">
        <v>597</v>
      </c>
      <c r="F257" s="89" t="s">
        <v>598</v>
      </c>
      <c r="G257" s="90" t="s">
        <v>436</v>
      </c>
      <c r="H257" s="91">
        <v>3.548</v>
      </c>
      <c r="I257" s="92"/>
      <c r="J257" s="93">
        <f t="shared" si="30"/>
        <v>0</v>
      </c>
      <c r="K257" s="94"/>
      <c r="L257" s="9"/>
      <c r="M257" s="95" t="s">
        <v>10</v>
      </c>
      <c r="N257" s="96" t="s">
        <v>30</v>
      </c>
      <c r="P257" s="97">
        <f t="shared" si="31"/>
        <v>0</v>
      </c>
      <c r="Q257" s="97">
        <v>0</v>
      </c>
      <c r="R257" s="97">
        <f t="shared" si="32"/>
        <v>0</v>
      </c>
      <c r="S257" s="97">
        <v>0</v>
      </c>
      <c r="T257" s="98">
        <f t="shared" si="33"/>
        <v>0</v>
      </c>
      <c r="AR257" s="99" t="s">
        <v>85</v>
      </c>
      <c r="AT257" s="99" t="s">
        <v>81</v>
      </c>
      <c r="AU257" s="99" t="s">
        <v>75</v>
      </c>
      <c r="AY257" s="1" t="s">
        <v>76</v>
      </c>
      <c r="BE257" s="100">
        <f t="shared" si="34"/>
        <v>0</v>
      </c>
      <c r="BF257" s="100">
        <f t="shared" si="35"/>
        <v>0</v>
      </c>
      <c r="BG257" s="100">
        <f t="shared" si="36"/>
        <v>0</v>
      </c>
      <c r="BH257" s="100">
        <f t="shared" si="37"/>
        <v>0</v>
      </c>
      <c r="BI257" s="100">
        <f t="shared" si="38"/>
        <v>0</v>
      </c>
      <c r="BJ257" s="1" t="s">
        <v>75</v>
      </c>
      <c r="BK257" s="100">
        <f t="shared" si="39"/>
        <v>0</v>
      </c>
      <c r="BL257" s="1" t="s">
        <v>85</v>
      </c>
      <c r="BM257" s="99" t="s">
        <v>599</v>
      </c>
    </row>
    <row r="258" spans="2:65" s="8" customFormat="1" ht="24.2" customHeight="1" x14ac:dyDescent="0.2">
      <c r="B258" s="86"/>
      <c r="C258" s="87" t="s">
        <v>600</v>
      </c>
      <c r="D258" s="87" t="s">
        <v>81</v>
      </c>
      <c r="E258" s="88" t="s">
        <v>601</v>
      </c>
      <c r="F258" s="89" t="s">
        <v>602</v>
      </c>
      <c r="G258" s="90" t="s">
        <v>420</v>
      </c>
      <c r="H258" s="91">
        <v>48</v>
      </c>
      <c r="I258" s="92"/>
      <c r="J258" s="93">
        <f t="shared" si="30"/>
        <v>0</v>
      </c>
      <c r="K258" s="94"/>
      <c r="L258" s="9"/>
      <c r="M258" s="95" t="s">
        <v>10</v>
      </c>
      <c r="N258" s="96" t="s">
        <v>30</v>
      </c>
      <c r="P258" s="97">
        <f t="shared" si="31"/>
        <v>0</v>
      </c>
      <c r="Q258" s="97">
        <v>0</v>
      </c>
      <c r="R258" s="97">
        <f t="shared" si="32"/>
        <v>0</v>
      </c>
      <c r="S258" s="97">
        <v>2.5999999999999999E-3</v>
      </c>
      <c r="T258" s="98">
        <f t="shared" si="33"/>
        <v>0.12479999999999999</v>
      </c>
      <c r="AR258" s="99" t="s">
        <v>85</v>
      </c>
      <c r="AT258" s="99" t="s">
        <v>81</v>
      </c>
      <c r="AU258" s="99" t="s">
        <v>75</v>
      </c>
      <c r="AY258" s="1" t="s">
        <v>76</v>
      </c>
      <c r="BE258" s="100">
        <f t="shared" si="34"/>
        <v>0</v>
      </c>
      <c r="BF258" s="100">
        <f t="shared" si="35"/>
        <v>0</v>
      </c>
      <c r="BG258" s="100">
        <f t="shared" si="36"/>
        <v>0</v>
      </c>
      <c r="BH258" s="100">
        <f t="shared" si="37"/>
        <v>0</v>
      </c>
      <c r="BI258" s="100">
        <f t="shared" si="38"/>
        <v>0</v>
      </c>
      <c r="BJ258" s="1" t="s">
        <v>75</v>
      </c>
      <c r="BK258" s="100">
        <f t="shared" si="39"/>
        <v>0</v>
      </c>
      <c r="BL258" s="1" t="s">
        <v>85</v>
      </c>
      <c r="BM258" s="99" t="s">
        <v>603</v>
      </c>
    </row>
    <row r="259" spans="2:65" s="8" customFormat="1" ht="24.2" customHeight="1" x14ac:dyDescent="0.2">
      <c r="B259" s="86"/>
      <c r="C259" s="87" t="s">
        <v>604</v>
      </c>
      <c r="D259" s="87" t="s">
        <v>81</v>
      </c>
      <c r="E259" s="88" t="s">
        <v>605</v>
      </c>
      <c r="F259" s="89" t="s">
        <v>606</v>
      </c>
      <c r="G259" s="90" t="s">
        <v>182</v>
      </c>
      <c r="H259" s="91">
        <v>61</v>
      </c>
      <c r="I259" s="92"/>
      <c r="J259" s="93">
        <f t="shared" si="30"/>
        <v>0</v>
      </c>
      <c r="K259" s="94"/>
      <c r="L259" s="9"/>
      <c r="M259" s="95" t="s">
        <v>10</v>
      </c>
      <c r="N259" s="96" t="s">
        <v>30</v>
      </c>
      <c r="P259" s="97">
        <f t="shared" si="31"/>
        <v>0</v>
      </c>
      <c r="Q259" s="97">
        <v>0</v>
      </c>
      <c r="R259" s="97">
        <f t="shared" si="32"/>
        <v>0</v>
      </c>
      <c r="S259" s="97">
        <v>0</v>
      </c>
      <c r="T259" s="98">
        <f t="shared" si="33"/>
        <v>0</v>
      </c>
      <c r="AR259" s="99" t="s">
        <v>85</v>
      </c>
      <c r="AT259" s="99" t="s">
        <v>81</v>
      </c>
      <c r="AU259" s="99" t="s">
        <v>75</v>
      </c>
      <c r="AY259" s="1" t="s">
        <v>76</v>
      </c>
      <c r="BE259" s="100">
        <f t="shared" si="34"/>
        <v>0</v>
      </c>
      <c r="BF259" s="100">
        <f t="shared" si="35"/>
        <v>0</v>
      </c>
      <c r="BG259" s="100">
        <f t="shared" si="36"/>
        <v>0</v>
      </c>
      <c r="BH259" s="100">
        <f t="shared" si="37"/>
        <v>0</v>
      </c>
      <c r="BI259" s="100">
        <f t="shared" si="38"/>
        <v>0</v>
      </c>
      <c r="BJ259" s="1" t="s">
        <v>75</v>
      </c>
      <c r="BK259" s="100">
        <f t="shared" si="39"/>
        <v>0</v>
      </c>
      <c r="BL259" s="1" t="s">
        <v>85</v>
      </c>
      <c r="BM259" s="99" t="s">
        <v>607</v>
      </c>
    </row>
    <row r="260" spans="2:65" s="8" customFormat="1" ht="37.9" customHeight="1" x14ac:dyDescent="0.2">
      <c r="B260" s="86"/>
      <c r="C260" s="101" t="s">
        <v>608</v>
      </c>
      <c r="D260" s="101" t="s">
        <v>88</v>
      </c>
      <c r="E260" s="102" t="s">
        <v>609</v>
      </c>
      <c r="F260" s="103" t="s">
        <v>610</v>
      </c>
      <c r="G260" s="104" t="s">
        <v>182</v>
      </c>
      <c r="H260" s="105">
        <v>54</v>
      </c>
      <c r="I260" s="106"/>
      <c r="J260" s="107">
        <f t="shared" si="30"/>
        <v>0</v>
      </c>
      <c r="K260" s="108"/>
      <c r="L260" s="109"/>
      <c r="M260" s="110" t="s">
        <v>10</v>
      </c>
      <c r="N260" s="111" t="s">
        <v>30</v>
      </c>
      <c r="P260" s="97">
        <f t="shared" si="31"/>
        <v>0</v>
      </c>
      <c r="Q260" s="97">
        <v>1.8E-3</v>
      </c>
      <c r="R260" s="97">
        <f t="shared" si="32"/>
        <v>9.7199999999999995E-2</v>
      </c>
      <c r="S260" s="97">
        <v>0</v>
      </c>
      <c r="T260" s="98">
        <f t="shared" si="33"/>
        <v>0</v>
      </c>
      <c r="AR260" s="99" t="s">
        <v>471</v>
      </c>
      <c r="AT260" s="99" t="s">
        <v>88</v>
      </c>
      <c r="AU260" s="99" t="s">
        <v>75</v>
      </c>
      <c r="AY260" s="1" t="s">
        <v>76</v>
      </c>
      <c r="BE260" s="100">
        <f t="shared" si="34"/>
        <v>0</v>
      </c>
      <c r="BF260" s="100">
        <f t="shared" si="35"/>
        <v>0</v>
      </c>
      <c r="BG260" s="100">
        <f t="shared" si="36"/>
        <v>0</v>
      </c>
      <c r="BH260" s="100">
        <f t="shared" si="37"/>
        <v>0</v>
      </c>
      <c r="BI260" s="100">
        <f t="shared" si="38"/>
        <v>0</v>
      </c>
      <c r="BJ260" s="1" t="s">
        <v>75</v>
      </c>
      <c r="BK260" s="100">
        <f t="shared" si="39"/>
        <v>0</v>
      </c>
      <c r="BL260" s="1" t="s">
        <v>471</v>
      </c>
      <c r="BM260" s="99" t="s">
        <v>611</v>
      </c>
    </row>
    <row r="261" spans="2:65" s="8" customFormat="1" ht="33" customHeight="1" x14ac:dyDescent="0.2">
      <c r="B261" s="86"/>
      <c r="C261" s="101" t="s">
        <v>612</v>
      </c>
      <c r="D261" s="101" t="s">
        <v>88</v>
      </c>
      <c r="E261" s="102" t="s">
        <v>613</v>
      </c>
      <c r="F261" s="103" t="s">
        <v>614</v>
      </c>
      <c r="G261" s="104" t="s">
        <v>182</v>
      </c>
      <c r="H261" s="105">
        <v>1</v>
      </c>
      <c r="I261" s="106"/>
      <c r="J261" s="107">
        <f t="shared" si="30"/>
        <v>0</v>
      </c>
      <c r="K261" s="108"/>
      <c r="L261" s="109"/>
      <c r="M261" s="110" t="s">
        <v>10</v>
      </c>
      <c r="N261" s="111" t="s">
        <v>30</v>
      </c>
      <c r="P261" s="97">
        <f t="shared" si="31"/>
        <v>0</v>
      </c>
      <c r="Q261" s="97">
        <v>1.32E-3</v>
      </c>
      <c r="R261" s="97">
        <f t="shared" si="32"/>
        <v>1.32E-3</v>
      </c>
      <c r="S261" s="97">
        <v>0</v>
      </c>
      <c r="T261" s="98">
        <f t="shared" si="33"/>
        <v>0</v>
      </c>
      <c r="AR261" s="99" t="s">
        <v>91</v>
      </c>
      <c r="AT261" s="99" t="s">
        <v>88</v>
      </c>
      <c r="AU261" s="99" t="s">
        <v>75</v>
      </c>
      <c r="AY261" s="1" t="s">
        <v>76</v>
      </c>
      <c r="BE261" s="100">
        <f t="shared" si="34"/>
        <v>0</v>
      </c>
      <c r="BF261" s="100">
        <f t="shared" si="35"/>
        <v>0</v>
      </c>
      <c r="BG261" s="100">
        <f t="shared" si="36"/>
        <v>0</v>
      </c>
      <c r="BH261" s="100">
        <f t="shared" si="37"/>
        <v>0</v>
      </c>
      <c r="BI261" s="100">
        <f t="shared" si="38"/>
        <v>0</v>
      </c>
      <c r="BJ261" s="1" t="s">
        <v>75</v>
      </c>
      <c r="BK261" s="100">
        <f t="shared" si="39"/>
        <v>0</v>
      </c>
      <c r="BL261" s="1" t="s">
        <v>85</v>
      </c>
      <c r="BM261" s="99" t="s">
        <v>615</v>
      </c>
    </row>
    <row r="262" spans="2:65" s="8" customFormat="1" ht="37.9" customHeight="1" x14ac:dyDescent="0.2">
      <c r="B262" s="86"/>
      <c r="C262" s="101" t="s">
        <v>616</v>
      </c>
      <c r="D262" s="101" t="s">
        <v>88</v>
      </c>
      <c r="E262" s="102" t="s">
        <v>617</v>
      </c>
      <c r="F262" s="103" t="s">
        <v>618</v>
      </c>
      <c r="G262" s="104" t="s">
        <v>182</v>
      </c>
      <c r="H262" s="105">
        <v>6</v>
      </c>
      <c r="I262" s="106"/>
      <c r="J262" s="107">
        <f t="shared" si="30"/>
        <v>0</v>
      </c>
      <c r="K262" s="108"/>
      <c r="L262" s="109"/>
      <c r="M262" s="110" t="s">
        <v>10</v>
      </c>
      <c r="N262" s="111" t="s">
        <v>30</v>
      </c>
      <c r="P262" s="97">
        <f t="shared" si="31"/>
        <v>0</v>
      </c>
      <c r="Q262" s="97">
        <v>1.49E-3</v>
      </c>
      <c r="R262" s="97">
        <f t="shared" si="32"/>
        <v>8.94E-3</v>
      </c>
      <c r="S262" s="97">
        <v>0</v>
      </c>
      <c r="T262" s="98">
        <f t="shared" si="33"/>
        <v>0</v>
      </c>
      <c r="AR262" s="99" t="s">
        <v>91</v>
      </c>
      <c r="AT262" s="99" t="s">
        <v>88</v>
      </c>
      <c r="AU262" s="99" t="s">
        <v>75</v>
      </c>
      <c r="AY262" s="1" t="s">
        <v>76</v>
      </c>
      <c r="BE262" s="100">
        <f t="shared" si="34"/>
        <v>0</v>
      </c>
      <c r="BF262" s="100">
        <f t="shared" si="35"/>
        <v>0</v>
      </c>
      <c r="BG262" s="100">
        <f t="shared" si="36"/>
        <v>0</v>
      </c>
      <c r="BH262" s="100">
        <f t="shared" si="37"/>
        <v>0</v>
      </c>
      <c r="BI262" s="100">
        <f t="shared" si="38"/>
        <v>0</v>
      </c>
      <c r="BJ262" s="1" t="s">
        <v>75</v>
      </c>
      <c r="BK262" s="100">
        <f t="shared" si="39"/>
        <v>0</v>
      </c>
      <c r="BL262" s="1" t="s">
        <v>85</v>
      </c>
      <c r="BM262" s="99" t="s">
        <v>619</v>
      </c>
    </row>
    <row r="263" spans="2:65" s="8" customFormat="1" ht="24.2" customHeight="1" x14ac:dyDescent="0.2">
      <c r="B263" s="86"/>
      <c r="C263" s="87" t="s">
        <v>620</v>
      </c>
      <c r="D263" s="87" t="s">
        <v>81</v>
      </c>
      <c r="E263" s="88" t="s">
        <v>621</v>
      </c>
      <c r="F263" s="89" t="s">
        <v>622</v>
      </c>
      <c r="G263" s="90" t="s">
        <v>182</v>
      </c>
      <c r="H263" s="91">
        <v>3</v>
      </c>
      <c r="I263" s="92"/>
      <c r="J263" s="93">
        <f t="shared" si="30"/>
        <v>0</v>
      </c>
      <c r="K263" s="94"/>
      <c r="L263" s="9"/>
      <c r="M263" s="95" t="s">
        <v>10</v>
      </c>
      <c r="N263" s="96" t="s">
        <v>30</v>
      </c>
      <c r="P263" s="97">
        <f t="shared" si="31"/>
        <v>0</v>
      </c>
      <c r="Q263" s="97">
        <v>1E-4</v>
      </c>
      <c r="R263" s="97">
        <f t="shared" si="32"/>
        <v>3.0000000000000003E-4</v>
      </c>
      <c r="S263" s="97">
        <v>0</v>
      </c>
      <c r="T263" s="98">
        <f t="shared" si="33"/>
        <v>0</v>
      </c>
      <c r="AR263" s="99" t="s">
        <v>85</v>
      </c>
      <c r="AT263" s="99" t="s">
        <v>81</v>
      </c>
      <c r="AU263" s="99" t="s">
        <v>75</v>
      </c>
      <c r="AY263" s="1" t="s">
        <v>76</v>
      </c>
      <c r="BE263" s="100">
        <f t="shared" si="34"/>
        <v>0</v>
      </c>
      <c r="BF263" s="100">
        <f t="shared" si="35"/>
        <v>0</v>
      </c>
      <c r="BG263" s="100">
        <f t="shared" si="36"/>
        <v>0</v>
      </c>
      <c r="BH263" s="100">
        <f t="shared" si="37"/>
        <v>0</v>
      </c>
      <c r="BI263" s="100">
        <f t="shared" si="38"/>
        <v>0</v>
      </c>
      <c r="BJ263" s="1" t="s">
        <v>75</v>
      </c>
      <c r="BK263" s="100">
        <f t="shared" si="39"/>
        <v>0</v>
      </c>
      <c r="BL263" s="1" t="s">
        <v>85</v>
      </c>
      <c r="BM263" s="99" t="s">
        <v>623</v>
      </c>
    </row>
    <row r="264" spans="2:65" s="8" customFormat="1" ht="37.9" customHeight="1" x14ac:dyDescent="0.2">
      <c r="B264" s="86"/>
      <c r="C264" s="101" t="s">
        <v>624</v>
      </c>
      <c r="D264" s="101" t="s">
        <v>88</v>
      </c>
      <c r="E264" s="102" t="s">
        <v>625</v>
      </c>
      <c r="F264" s="103" t="s">
        <v>626</v>
      </c>
      <c r="G264" s="104" t="s">
        <v>182</v>
      </c>
      <c r="H264" s="105">
        <v>3</v>
      </c>
      <c r="I264" s="106"/>
      <c r="J264" s="107">
        <f t="shared" si="30"/>
        <v>0</v>
      </c>
      <c r="K264" s="108"/>
      <c r="L264" s="109"/>
      <c r="M264" s="110" t="s">
        <v>10</v>
      </c>
      <c r="N264" s="111" t="s">
        <v>30</v>
      </c>
      <c r="P264" s="97">
        <f t="shared" si="31"/>
        <v>0</v>
      </c>
      <c r="Q264" s="97">
        <v>1.0200000000000001E-3</v>
      </c>
      <c r="R264" s="97">
        <f t="shared" si="32"/>
        <v>3.0600000000000002E-3</v>
      </c>
      <c r="S264" s="97">
        <v>0</v>
      </c>
      <c r="T264" s="98">
        <f t="shared" si="33"/>
        <v>0</v>
      </c>
      <c r="AR264" s="99" t="s">
        <v>91</v>
      </c>
      <c r="AT264" s="99" t="s">
        <v>88</v>
      </c>
      <c r="AU264" s="99" t="s">
        <v>75</v>
      </c>
      <c r="AY264" s="1" t="s">
        <v>76</v>
      </c>
      <c r="BE264" s="100">
        <f t="shared" si="34"/>
        <v>0</v>
      </c>
      <c r="BF264" s="100">
        <f t="shared" si="35"/>
        <v>0</v>
      </c>
      <c r="BG264" s="100">
        <f t="shared" si="36"/>
        <v>0</v>
      </c>
      <c r="BH264" s="100">
        <f t="shared" si="37"/>
        <v>0</v>
      </c>
      <c r="BI264" s="100">
        <f t="shared" si="38"/>
        <v>0</v>
      </c>
      <c r="BJ264" s="1" t="s">
        <v>75</v>
      </c>
      <c r="BK264" s="100">
        <f t="shared" si="39"/>
        <v>0</v>
      </c>
      <c r="BL264" s="1" t="s">
        <v>85</v>
      </c>
      <c r="BM264" s="99" t="s">
        <v>627</v>
      </c>
    </row>
    <row r="265" spans="2:65" s="8" customFormat="1" ht="24.2" customHeight="1" x14ac:dyDescent="0.2">
      <c r="B265" s="86"/>
      <c r="C265" s="87" t="s">
        <v>628</v>
      </c>
      <c r="D265" s="87" t="s">
        <v>81</v>
      </c>
      <c r="E265" s="88" t="s">
        <v>629</v>
      </c>
      <c r="F265" s="89" t="s">
        <v>630</v>
      </c>
      <c r="G265" s="90" t="s">
        <v>182</v>
      </c>
      <c r="H265" s="91">
        <v>15</v>
      </c>
      <c r="I265" s="92"/>
      <c r="J265" s="93">
        <f t="shared" si="30"/>
        <v>0</v>
      </c>
      <c r="K265" s="94"/>
      <c r="L265" s="9"/>
      <c r="M265" s="95" t="s">
        <v>10</v>
      </c>
      <c r="N265" s="96" t="s">
        <v>30</v>
      </c>
      <c r="P265" s="97">
        <f t="shared" si="31"/>
        <v>0</v>
      </c>
      <c r="Q265" s="97">
        <v>0</v>
      </c>
      <c r="R265" s="97">
        <f t="shared" si="32"/>
        <v>0</v>
      </c>
      <c r="S265" s="97">
        <v>2.2499999999999998E-3</v>
      </c>
      <c r="T265" s="98">
        <f t="shared" si="33"/>
        <v>3.3749999999999995E-2</v>
      </c>
      <c r="AR265" s="99" t="s">
        <v>85</v>
      </c>
      <c r="AT265" s="99" t="s">
        <v>81</v>
      </c>
      <c r="AU265" s="99" t="s">
        <v>75</v>
      </c>
      <c r="AY265" s="1" t="s">
        <v>76</v>
      </c>
      <c r="BE265" s="100">
        <f t="shared" si="34"/>
        <v>0</v>
      </c>
      <c r="BF265" s="100">
        <f t="shared" si="35"/>
        <v>0</v>
      </c>
      <c r="BG265" s="100">
        <f t="shared" si="36"/>
        <v>0</v>
      </c>
      <c r="BH265" s="100">
        <f t="shared" si="37"/>
        <v>0</v>
      </c>
      <c r="BI265" s="100">
        <f t="shared" si="38"/>
        <v>0</v>
      </c>
      <c r="BJ265" s="1" t="s">
        <v>75</v>
      </c>
      <c r="BK265" s="100">
        <f t="shared" si="39"/>
        <v>0</v>
      </c>
      <c r="BL265" s="1" t="s">
        <v>85</v>
      </c>
      <c r="BM265" s="99" t="s">
        <v>631</v>
      </c>
    </row>
    <row r="266" spans="2:65" s="8" customFormat="1" ht="24.2" customHeight="1" x14ac:dyDescent="0.2">
      <c r="B266" s="86"/>
      <c r="C266" s="87" t="s">
        <v>632</v>
      </c>
      <c r="D266" s="87" t="s">
        <v>81</v>
      </c>
      <c r="E266" s="88" t="s">
        <v>633</v>
      </c>
      <c r="F266" s="89" t="s">
        <v>634</v>
      </c>
      <c r="G266" s="90" t="s">
        <v>182</v>
      </c>
      <c r="H266" s="91">
        <v>12</v>
      </c>
      <c r="I266" s="92"/>
      <c r="J266" s="93">
        <f t="shared" si="30"/>
        <v>0</v>
      </c>
      <c r="K266" s="94"/>
      <c r="L266" s="9"/>
      <c r="M266" s="95" t="s">
        <v>10</v>
      </c>
      <c r="N266" s="96" t="s">
        <v>30</v>
      </c>
      <c r="P266" s="97">
        <f t="shared" si="31"/>
        <v>0</v>
      </c>
      <c r="Q266" s="97">
        <v>0</v>
      </c>
      <c r="R266" s="97">
        <f t="shared" si="32"/>
        <v>0</v>
      </c>
      <c r="S266" s="97">
        <v>0</v>
      </c>
      <c r="T266" s="98">
        <f t="shared" si="33"/>
        <v>0</v>
      </c>
      <c r="AR266" s="99" t="s">
        <v>85</v>
      </c>
      <c r="AT266" s="99" t="s">
        <v>81</v>
      </c>
      <c r="AU266" s="99" t="s">
        <v>75</v>
      </c>
      <c r="AY266" s="1" t="s">
        <v>76</v>
      </c>
      <c r="BE266" s="100">
        <f t="shared" si="34"/>
        <v>0</v>
      </c>
      <c r="BF266" s="100">
        <f t="shared" si="35"/>
        <v>0</v>
      </c>
      <c r="BG266" s="100">
        <f t="shared" si="36"/>
        <v>0</v>
      </c>
      <c r="BH266" s="100">
        <f t="shared" si="37"/>
        <v>0</v>
      </c>
      <c r="BI266" s="100">
        <f t="shared" si="38"/>
        <v>0</v>
      </c>
      <c r="BJ266" s="1" t="s">
        <v>75</v>
      </c>
      <c r="BK266" s="100">
        <f t="shared" si="39"/>
        <v>0</v>
      </c>
      <c r="BL266" s="1" t="s">
        <v>85</v>
      </c>
      <c r="BM266" s="99" t="s">
        <v>635</v>
      </c>
    </row>
    <row r="267" spans="2:65" s="8" customFormat="1" ht="24.2" customHeight="1" x14ac:dyDescent="0.2">
      <c r="B267" s="86"/>
      <c r="C267" s="101" t="s">
        <v>636</v>
      </c>
      <c r="D267" s="101" t="s">
        <v>88</v>
      </c>
      <c r="E267" s="102" t="s">
        <v>637</v>
      </c>
      <c r="F267" s="103" t="s">
        <v>638</v>
      </c>
      <c r="G267" s="104" t="s">
        <v>182</v>
      </c>
      <c r="H267" s="105">
        <v>12</v>
      </c>
      <c r="I267" s="106"/>
      <c r="J267" s="107">
        <f t="shared" si="30"/>
        <v>0</v>
      </c>
      <c r="K267" s="108"/>
      <c r="L267" s="109"/>
      <c r="M267" s="110" t="s">
        <v>10</v>
      </c>
      <c r="N267" s="111" t="s">
        <v>30</v>
      </c>
      <c r="P267" s="97">
        <f t="shared" si="31"/>
        <v>0</v>
      </c>
      <c r="Q267" s="97">
        <v>3.5699999999999998E-3</v>
      </c>
      <c r="R267" s="97">
        <f t="shared" si="32"/>
        <v>4.2839999999999996E-2</v>
      </c>
      <c r="S267" s="97">
        <v>0</v>
      </c>
      <c r="T267" s="98">
        <f t="shared" si="33"/>
        <v>0</v>
      </c>
      <c r="AR267" s="99" t="s">
        <v>91</v>
      </c>
      <c r="AT267" s="99" t="s">
        <v>88</v>
      </c>
      <c r="AU267" s="99" t="s">
        <v>75</v>
      </c>
      <c r="AY267" s="1" t="s">
        <v>76</v>
      </c>
      <c r="BE267" s="100">
        <f t="shared" si="34"/>
        <v>0</v>
      </c>
      <c r="BF267" s="100">
        <f t="shared" si="35"/>
        <v>0</v>
      </c>
      <c r="BG267" s="100">
        <f t="shared" si="36"/>
        <v>0</v>
      </c>
      <c r="BH267" s="100">
        <f t="shared" si="37"/>
        <v>0</v>
      </c>
      <c r="BI267" s="100">
        <f t="shared" si="38"/>
        <v>0</v>
      </c>
      <c r="BJ267" s="1" t="s">
        <v>75</v>
      </c>
      <c r="BK267" s="100">
        <f t="shared" si="39"/>
        <v>0</v>
      </c>
      <c r="BL267" s="1" t="s">
        <v>85</v>
      </c>
      <c r="BM267" s="99" t="s">
        <v>639</v>
      </c>
    </row>
    <row r="268" spans="2:65" s="8" customFormat="1" ht="24.2" customHeight="1" x14ac:dyDescent="0.2">
      <c r="B268" s="86"/>
      <c r="C268" s="87" t="s">
        <v>640</v>
      </c>
      <c r="D268" s="87" t="s">
        <v>81</v>
      </c>
      <c r="E268" s="88" t="s">
        <v>641</v>
      </c>
      <c r="F268" s="89" t="s">
        <v>642</v>
      </c>
      <c r="G268" s="90" t="s">
        <v>182</v>
      </c>
      <c r="H268" s="91">
        <v>55</v>
      </c>
      <c r="I268" s="92"/>
      <c r="J268" s="93">
        <f t="shared" si="30"/>
        <v>0</v>
      </c>
      <c r="K268" s="94"/>
      <c r="L268" s="9"/>
      <c r="M268" s="95" t="s">
        <v>10</v>
      </c>
      <c r="N268" s="96" t="s">
        <v>30</v>
      </c>
      <c r="P268" s="97">
        <f t="shared" si="31"/>
        <v>0</v>
      </c>
      <c r="Q268" s="97">
        <v>0</v>
      </c>
      <c r="R268" s="97">
        <f t="shared" si="32"/>
        <v>0</v>
      </c>
      <c r="S268" s="97">
        <v>0</v>
      </c>
      <c r="T268" s="98">
        <f t="shared" si="33"/>
        <v>0</v>
      </c>
      <c r="AR268" s="99" t="s">
        <v>85</v>
      </c>
      <c r="AT268" s="99" t="s">
        <v>81</v>
      </c>
      <c r="AU268" s="99" t="s">
        <v>75</v>
      </c>
      <c r="AY268" s="1" t="s">
        <v>76</v>
      </c>
      <c r="BE268" s="100">
        <f t="shared" si="34"/>
        <v>0</v>
      </c>
      <c r="BF268" s="100">
        <f t="shared" si="35"/>
        <v>0</v>
      </c>
      <c r="BG268" s="100">
        <f t="shared" si="36"/>
        <v>0</v>
      </c>
      <c r="BH268" s="100">
        <f t="shared" si="37"/>
        <v>0</v>
      </c>
      <c r="BI268" s="100">
        <f t="shared" si="38"/>
        <v>0</v>
      </c>
      <c r="BJ268" s="1" t="s">
        <v>75</v>
      </c>
      <c r="BK268" s="100">
        <f t="shared" si="39"/>
        <v>0</v>
      </c>
      <c r="BL268" s="1" t="s">
        <v>85</v>
      </c>
      <c r="BM268" s="99" t="s">
        <v>643</v>
      </c>
    </row>
    <row r="269" spans="2:65" s="8" customFormat="1" ht="49.15" customHeight="1" x14ac:dyDescent="0.2">
      <c r="B269" s="86"/>
      <c r="C269" s="101" t="s">
        <v>644</v>
      </c>
      <c r="D269" s="101" t="s">
        <v>88</v>
      </c>
      <c r="E269" s="102" t="s">
        <v>645</v>
      </c>
      <c r="F269" s="103" t="s">
        <v>646</v>
      </c>
      <c r="G269" s="104" t="s">
        <v>182</v>
      </c>
      <c r="H269" s="105">
        <v>55</v>
      </c>
      <c r="I269" s="106"/>
      <c r="J269" s="107">
        <f t="shared" si="30"/>
        <v>0</v>
      </c>
      <c r="K269" s="108"/>
      <c r="L269" s="109"/>
      <c r="M269" s="110" t="s">
        <v>10</v>
      </c>
      <c r="N269" s="111" t="s">
        <v>30</v>
      </c>
      <c r="P269" s="97">
        <f t="shared" si="31"/>
        <v>0</v>
      </c>
      <c r="Q269" s="97">
        <v>3.6999999999999999E-4</v>
      </c>
      <c r="R269" s="97">
        <f t="shared" si="32"/>
        <v>2.035E-2</v>
      </c>
      <c r="S269" s="97">
        <v>0</v>
      </c>
      <c r="T269" s="98">
        <f t="shared" si="33"/>
        <v>0</v>
      </c>
      <c r="AR269" s="99" t="s">
        <v>471</v>
      </c>
      <c r="AT269" s="99" t="s">
        <v>88</v>
      </c>
      <c r="AU269" s="99" t="s">
        <v>75</v>
      </c>
      <c r="AY269" s="1" t="s">
        <v>76</v>
      </c>
      <c r="BE269" s="100">
        <f t="shared" si="34"/>
        <v>0</v>
      </c>
      <c r="BF269" s="100">
        <f t="shared" si="35"/>
        <v>0</v>
      </c>
      <c r="BG269" s="100">
        <f t="shared" si="36"/>
        <v>0</v>
      </c>
      <c r="BH269" s="100">
        <f t="shared" si="37"/>
        <v>0</v>
      </c>
      <c r="BI269" s="100">
        <f t="shared" si="38"/>
        <v>0</v>
      </c>
      <c r="BJ269" s="1" t="s">
        <v>75</v>
      </c>
      <c r="BK269" s="100">
        <f t="shared" si="39"/>
        <v>0</v>
      </c>
      <c r="BL269" s="1" t="s">
        <v>471</v>
      </c>
      <c r="BM269" s="99" t="s">
        <v>647</v>
      </c>
    </row>
    <row r="270" spans="2:65" s="8" customFormat="1" ht="24.2" customHeight="1" x14ac:dyDescent="0.2">
      <c r="B270" s="86"/>
      <c r="C270" s="87" t="s">
        <v>648</v>
      </c>
      <c r="D270" s="87" t="s">
        <v>81</v>
      </c>
      <c r="E270" s="88" t="s">
        <v>649</v>
      </c>
      <c r="F270" s="89" t="s">
        <v>650</v>
      </c>
      <c r="G270" s="90" t="s">
        <v>182</v>
      </c>
      <c r="H270" s="91">
        <v>3</v>
      </c>
      <c r="I270" s="92"/>
      <c r="J270" s="93">
        <f t="shared" si="30"/>
        <v>0</v>
      </c>
      <c r="K270" s="94"/>
      <c r="L270" s="9"/>
      <c r="M270" s="95" t="s">
        <v>10</v>
      </c>
      <c r="N270" s="96" t="s">
        <v>30</v>
      </c>
      <c r="P270" s="97">
        <f t="shared" si="31"/>
        <v>0</v>
      </c>
      <c r="Q270" s="97">
        <v>1.0000000000000001E-5</v>
      </c>
      <c r="R270" s="97">
        <f t="shared" si="32"/>
        <v>3.0000000000000004E-5</v>
      </c>
      <c r="S270" s="97">
        <v>0</v>
      </c>
      <c r="T270" s="98">
        <f t="shared" si="33"/>
        <v>0</v>
      </c>
      <c r="AR270" s="99" t="s">
        <v>85</v>
      </c>
      <c r="AT270" s="99" t="s">
        <v>81</v>
      </c>
      <c r="AU270" s="99" t="s">
        <v>75</v>
      </c>
      <c r="AY270" s="1" t="s">
        <v>76</v>
      </c>
      <c r="BE270" s="100">
        <f t="shared" si="34"/>
        <v>0</v>
      </c>
      <c r="BF270" s="100">
        <f t="shared" si="35"/>
        <v>0</v>
      </c>
      <c r="BG270" s="100">
        <f t="shared" si="36"/>
        <v>0</v>
      </c>
      <c r="BH270" s="100">
        <f t="shared" si="37"/>
        <v>0</v>
      </c>
      <c r="BI270" s="100">
        <f t="shared" si="38"/>
        <v>0</v>
      </c>
      <c r="BJ270" s="1" t="s">
        <v>75</v>
      </c>
      <c r="BK270" s="100">
        <f t="shared" si="39"/>
        <v>0</v>
      </c>
      <c r="BL270" s="1" t="s">
        <v>85</v>
      </c>
      <c r="BM270" s="99" t="s">
        <v>651</v>
      </c>
    </row>
    <row r="271" spans="2:65" s="8" customFormat="1" ht="44.25" customHeight="1" x14ac:dyDescent="0.2">
      <c r="B271" s="86"/>
      <c r="C271" s="101" t="s">
        <v>652</v>
      </c>
      <c r="D271" s="101" t="s">
        <v>88</v>
      </c>
      <c r="E271" s="102" t="s">
        <v>653</v>
      </c>
      <c r="F271" s="103" t="s">
        <v>654</v>
      </c>
      <c r="G271" s="104" t="s">
        <v>182</v>
      </c>
      <c r="H271" s="105">
        <v>3</v>
      </c>
      <c r="I271" s="106"/>
      <c r="J271" s="107">
        <f t="shared" si="30"/>
        <v>0</v>
      </c>
      <c r="K271" s="108"/>
      <c r="L271" s="109"/>
      <c r="M271" s="110" t="s">
        <v>10</v>
      </c>
      <c r="N271" s="111" t="s">
        <v>30</v>
      </c>
      <c r="P271" s="97">
        <f t="shared" si="31"/>
        <v>0</v>
      </c>
      <c r="Q271" s="97">
        <v>3.6000000000000002E-4</v>
      </c>
      <c r="R271" s="97">
        <f t="shared" si="32"/>
        <v>1.08E-3</v>
      </c>
      <c r="S271" s="97">
        <v>0</v>
      </c>
      <c r="T271" s="98">
        <f t="shared" si="33"/>
        <v>0</v>
      </c>
      <c r="AR271" s="99" t="s">
        <v>91</v>
      </c>
      <c r="AT271" s="99" t="s">
        <v>88</v>
      </c>
      <c r="AU271" s="99" t="s">
        <v>75</v>
      </c>
      <c r="AY271" s="1" t="s">
        <v>76</v>
      </c>
      <c r="BE271" s="100">
        <f t="shared" si="34"/>
        <v>0</v>
      </c>
      <c r="BF271" s="100">
        <f t="shared" si="35"/>
        <v>0</v>
      </c>
      <c r="BG271" s="100">
        <f t="shared" si="36"/>
        <v>0</v>
      </c>
      <c r="BH271" s="100">
        <f t="shared" si="37"/>
        <v>0</v>
      </c>
      <c r="BI271" s="100">
        <f t="shared" si="38"/>
        <v>0</v>
      </c>
      <c r="BJ271" s="1" t="s">
        <v>75</v>
      </c>
      <c r="BK271" s="100">
        <f t="shared" si="39"/>
        <v>0</v>
      </c>
      <c r="BL271" s="1" t="s">
        <v>85</v>
      </c>
      <c r="BM271" s="99" t="s">
        <v>655</v>
      </c>
    </row>
    <row r="272" spans="2:65" s="8" customFormat="1" ht="24.2" customHeight="1" x14ac:dyDescent="0.2">
      <c r="B272" s="86"/>
      <c r="C272" s="87" t="s">
        <v>656</v>
      </c>
      <c r="D272" s="87" t="s">
        <v>81</v>
      </c>
      <c r="E272" s="88" t="s">
        <v>657</v>
      </c>
      <c r="F272" s="89" t="s">
        <v>658</v>
      </c>
      <c r="G272" s="90" t="s">
        <v>182</v>
      </c>
      <c r="H272" s="91">
        <v>12</v>
      </c>
      <c r="I272" s="92"/>
      <c r="J272" s="93">
        <f t="shared" si="30"/>
        <v>0</v>
      </c>
      <c r="K272" s="94"/>
      <c r="L272" s="9"/>
      <c r="M272" s="95" t="s">
        <v>10</v>
      </c>
      <c r="N272" s="96" t="s">
        <v>30</v>
      </c>
      <c r="P272" s="97">
        <f t="shared" si="31"/>
        <v>0</v>
      </c>
      <c r="Q272" s="97">
        <v>0</v>
      </c>
      <c r="R272" s="97">
        <f t="shared" si="32"/>
        <v>0</v>
      </c>
      <c r="S272" s="97">
        <v>0</v>
      </c>
      <c r="T272" s="98">
        <f t="shared" si="33"/>
        <v>0</v>
      </c>
      <c r="AR272" s="99" t="s">
        <v>85</v>
      </c>
      <c r="AT272" s="99" t="s">
        <v>81</v>
      </c>
      <c r="AU272" s="99" t="s">
        <v>75</v>
      </c>
      <c r="AY272" s="1" t="s">
        <v>76</v>
      </c>
      <c r="BE272" s="100">
        <f t="shared" si="34"/>
        <v>0</v>
      </c>
      <c r="BF272" s="100">
        <f t="shared" si="35"/>
        <v>0</v>
      </c>
      <c r="BG272" s="100">
        <f t="shared" si="36"/>
        <v>0</v>
      </c>
      <c r="BH272" s="100">
        <f t="shared" si="37"/>
        <v>0</v>
      </c>
      <c r="BI272" s="100">
        <f t="shared" si="38"/>
        <v>0</v>
      </c>
      <c r="BJ272" s="1" t="s">
        <v>75</v>
      </c>
      <c r="BK272" s="100">
        <f t="shared" si="39"/>
        <v>0</v>
      </c>
      <c r="BL272" s="1" t="s">
        <v>85</v>
      </c>
      <c r="BM272" s="99" t="s">
        <v>659</v>
      </c>
    </row>
    <row r="273" spans="2:65" s="8" customFormat="1" ht="21.75" customHeight="1" x14ac:dyDescent="0.2">
      <c r="B273" s="86"/>
      <c r="C273" s="101" t="s">
        <v>660</v>
      </c>
      <c r="D273" s="101" t="s">
        <v>88</v>
      </c>
      <c r="E273" s="102" t="s">
        <v>661</v>
      </c>
      <c r="F273" s="103" t="s">
        <v>662</v>
      </c>
      <c r="G273" s="104" t="s">
        <v>182</v>
      </c>
      <c r="H273" s="105">
        <v>12</v>
      </c>
      <c r="I273" s="106"/>
      <c r="J273" s="107">
        <f t="shared" si="30"/>
        <v>0</v>
      </c>
      <c r="K273" s="108"/>
      <c r="L273" s="109"/>
      <c r="M273" s="110" t="s">
        <v>10</v>
      </c>
      <c r="N273" s="111" t="s">
        <v>30</v>
      </c>
      <c r="P273" s="97">
        <f t="shared" si="31"/>
        <v>0</v>
      </c>
      <c r="Q273" s="97">
        <v>2.5999999999999998E-4</v>
      </c>
      <c r="R273" s="97">
        <f t="shared" si="32"/>
        <v>3.1199999999999995E-3</v>
      </c>
      <c r="S273" s="97">
        <v>0</v>
      </c>
      <c r="T273" s="98">
        <f t="shared" si="33"/>
        <v>0</v>
      </c>
      <c r="AR273" s="99" t="s">
        <v>91</v>
      </c>
      <c r="AT273" s="99" t="s">
        <v>88</v>
      </c>
      <c r="AU273" s="99" t="s">
        <v>75</v>
      </c>
      <c r="AY273" s="1" t="s">
        <v>76</v>
      </c>
      <c r="BE273" s="100">
        <f t="shared" si="34"/>
        <v>0</v>
      </c>
      <c r="BF273" s="100">
        <f t="shared" si="35"/>
        <v>0</v>
      </c>
      <c r="BG273" s="100">
        <f t="shared" si="36"/>
        <v>0</v>
      </c>
      <c r="BH273" s="100">
        <f t="shared" si="37"/>
        <v>0</v>
      </c>
      <c r="BI273" s="100">
        <f t="shared" si="38"/>
        <v>0</v>
      </c>
      <c r="BJ273" s="1" t="s">
        <v>75</v>
      </c>
      <c r="BK273" s="100">
        <f t="shared" si="39"/>
        <v>0</v>
      </c>
      <c r="BL273" s="1" t="s">
        <v>85</v>
      </c>
      <c r="BM273" s="99" t="s">
        <v>663</v>
      </c>
    </row>
    <row r="274" spans="2:65" s="8" customFormat="1" ht="24.2" customHeight="1" x14ac:dyDescent="0.2">
      <c r="B274" s="86"/>
      <c r="C274" s="87" t="s">
        <v>664</v>
      </c>
      <c r="D274" s="87" t="s">
        <v>81</v>
      </c>
      <c r="E274" s="88" t="s">
        <v>665</v>
      </c>
      <c r="F274" s="89" t="s">
        <v>666</v>
      </c>
      <c r="G274" s="90" t="s">
        <v>182</v>
      </c>
      <c r="H274" s="91">
        <v>17</v>
      </c>
      <c r="I274" s="92"/>
      <c r="J274" s="93">
        <f t="shared" si="30"/>
        <v>0</v>
      </c>
      <c r="K274" s="94"/>
      <c r="L274" s="9"/>
      <c r="M274" s="95" t="s">
        <v>10</v>
      </c>
      <c r="N274" s="96" t="s">
        <v>30</v>
      </c>
      <c r="P274" s="97">
        <f t="shared" si="31"/>
        <v>0</v>
      </c>
      <c r="Q274" s="97">
        <v>0</v>
      </c>
      <c r="R274" s="97">
        <f t="shared" si="32"/>
        <v>0</v>
      </c>
      <c r="S274" s="97">
        <v>0</v>
      </c>
      <c r="T274" s="98">
        <f t="shared" si="33"/>
        <v>0</v>
      </c>
      <c r="AR274" s="99" t="s">
        <v>85</v>
      </c>
      <c r="AT274" s="99" t="s">
        <v>81</v>
      </c>
      <c r="AU274" s="99" t="s">
        <v>75</v>
      </c>
      <c r="AY274" s="1" t="s">
        <v>76</v>
      </c>
      <c r="BE274" s="100">
        <f t="shared" si="34"/>
        <v>0</v>
      </c>
      <c r="BF274" s="100">
        <f t="shared" si="35"/>
        <v>0</v>
      </c>
      <c r="BG274" s="100">
        <f t="shared" si="36"/>
        <v>0</v>
      </c>
      <c r="BH274" s="100">
        <f t="shared" si="37"/>
        <v>0</v>
      </c>
      <c r="BI274" s="100">
        <f t="shared" si="38"/>
        <v>0</v>
      </c>
      <c r="BJ274" s="1" t="s">
        <v>75</v>
      </c>
      <c r="BK274" s="100">
        <f t="shared" si="39"/>
        <v>0</v>
      </c>
      <c r="BL274" s="1" t="s">
        <v>85</v>
      </c>
      <c r="BM274" s="99" t="s">
        <v>667</v>
      </c>
    </row>
    <row r="275" spans="2:65" s="8" customFormat="1" ht="16.5" customHeight="1" x14ac:dyDescent="0.2">
      <c r="B275" s="86"/>
      <c r="C275" s="101" t="s">
        <v>668</v>
      </c>
      <c r="D275" s="101" t="s">
        <v>88</v>
      </c>
      <c r="E275" s="102" t="s">
        <v>669</v>
      </c>
      <c r="F275" s="103" t="s">
        <v>670</v>
      </c>
      <c r="G275" s="104" t="s">
        <v>182</v>
      </c>
      <c r="H275" s="105">
        <v>17</v>
      </c>
      <c r="I275" s="106"/>
      <c r="J275" s="107">
        <f t="shared" si="30"/>
        <v>0</v>
      </c>
      <c r="K275" s="108"/>
      <c r="L275" s="109"/>
      <c r="M275" s="110" t="s">
        <v>10</v>
      </c>
      <c r="N275" s="111" t="s">
        <v>30</v>
      </c>
      <c r="P275" s="97">
        <f t="shared" si="31"/>
        <v>0</v>
      </c>
      <c r="Q275" s="97">
        <v>2.5999999999999998E-4</v>
      </c>
      <c r="R275" s="97">
        <f t="shared" si="32"/>
        <v>4.4199999999999995E-3</v>
      </c>
      <c r="S275" s="97">
        <v>0</v>
      </c>
      <c r="T275" s="98">
        <f t="shared" si="33"/>
        <v>0</v>
      </c>
      <c r="AR275" s="99" t="s">
        <v>91</v>
      </c>
      <c r="AT275" s="99" t="s">
        <v>88</v>
      </c>
      <c r="AU275" s="99" t="s">
        <v>75</v>
      </c>
      <c r="AY275" s="1" t="s">
        <v>76</v>
      </c>
      <c r="BE275" s="100">
        <f t="shared" si="34"/>
        <v>0</v>
      </c>
      <c r="BF275" s="100">
        <f t="shared" si="35"/>
        <v>0</v>
      </c>
      <c r="BG275" s="100">
        <f t="shared" si="36"/>
        <v>0</v>
      </c>
      <c r="BH275" s="100">
        <f t="shared" si="37"/>
        <v>0</v>
      </c>
      <c r="BI275" s="100">
        <f t="shared" si="38"/>
        <v>0</v>
      </c>
      <c r="BJ275" s="1" t="s">
        <v>75</v>
      </c>
      <c r="BK275" s="100">
        <f t="shared" si="39"/>
        <v>0</v>
      </c>
      <c r="BL275" s="1" t="s">
        <v>85</v>
      </c>
      <c r="BM275" s="99" t="s">
        <v>671</v>
      </c>
    </row>
    <row r="276" spans="2:65" s="8" customFormat="1" ht="24.2" customHeight="1" x14ac:dyDescent="0.2">
      <c r="B276" s="86"/>
      <c r="C276" s="87" t="s">
        <v>672</v>
      </c>
      <c r="D276" s="87" t="s">
        <v>81</v>
      </c>
      <c r="E276" s="88" t="s">
        <v>673</v>
      </c>
      <c r="F276" s="89" t="s">
        <v>674</v>
      </c>
      <c r="G276" s="90" t="s">
        <v>132</v>
      </c>
      <c r="H276" s="91"/>
      <c r="I276" s="92"/>
      <c r="J276" s="93">
        <f t="shared" si="30"/>
        <v>0</v>
      </c>
      <c r="K276" s="94"/>
      <c r="L276" s="9"/>
      <c r="M276" s="95" t="s">
        <v>10</v>
      </c>
      <c r="N276" s="96" t="s">
        <v>30</v>
      </c>
      <c r="P276" s="97">
        <f t="shared" si="31"/>
        <v>0</v>
      </c>
      <c r="Q276" s="97">
        <v>0</v>
      </c>
      <c r="R276" s="97">
        <f t="shared" si="32"/>
        <v>0</v>
      </c>
      <c r="S276" s="97">
        <v>0</v>
      </c>
      <c r="T276" s="98">
        <f t="shared" si="33"/>
        <v>0</v>
      </c>
      <c r="AR276" s="99" t="s">
        <v>85</v>
      </c>
      <c r="AT276" s="99" t="s">
        <v>81</v>
      </c>
      <c r="AU276" s="99" t="s">
        <v>75</v>
      </c>
      <c r="AY276" s="1" t="s">
        <v>76</v>
      </c>
      <c r="BE276" s="100">
        <f t="shared" si="34"/>
        <v>0</v>
      </c>
      <c r="BF276" s="100">
        <f t="shared" si="35"/>
        <v>0</v>
      </c>
      <c r="BG276" s="100">
        <f t="shared" si="36"/>
        <v>0</v>
      </c>
      <c r="BH276" s="100">
        <f t="shared" si="37"/>
        <v>0</v>
      </c>
      <c r="BI276" s="100">
        <f t="shared" si="38"/>
        <v>0</v>
      </c>
      <c r="BJ276" s="1" t="s">
        <v>75</v>
      </c>
      <c r="BK276" s="100">
        <f t="shared" si="39"/>
        <v>0</v>
      </c>
      <c r="BL276" s="1" t="s">
        <v>85</v>
      </c>
      <c r="BM276" s="99" t="s">
        <v>179</v>
      </c>
    </row>
    <row r="277" spans="2:65" s="8" customFormat="1" ht="24.2" customHeight="1" x14ac:dyDescent="0.2">
      <c r="B277" s="86"/>
      <c r="C277" s="87" t="s">
        <v>408</v>
      </c>
      <c r="D277" s="87" t="s">
        <v>81</v>
      </c>
      <c r="E277" s="88" t="s">
        <v>675</v>
      </c>
      <c r="F277" s="89" t="s">
        <v>676</v>
      </c>
      <c r="G277" s="90" t="s">
        <v>132</v>
      </c>
      <c r="H277" s="91"/>
      <c r="I277" s="92"/>
      <c r="J277" s="93">
        <f t="shared" si="30"/>
        <v>0</v>
      </c>
      <c r="K277" s="94"/>
      <c r="L277" s="9"/>
      <c r="M277" s="95" t="s">
        <v>10</v>
      </c>
      <c r="N277" s="96" t="s">
        <v>30</v>
      </c>
      <c r="P277" s="97">
        <f t="shared" si="31"/>
        <v>0</v>
      </c>
      <c r="Q277" s="97">
        <v>0</v>
      </c>
      <c r="R277" s="97">
        <f t="shared" si="32"/>
        <v>0</v>
      </c>
      <c r="S277" s="97">
        <v>0</v>
      </c>
      <c r="T277" s="98">
        <f t="shared" si="33"/>
        <v>0</v>
      </c>
      <c r="AR277" s="99" t="s">
        <v>85</v>
      </c>
      <c r="AT277" s="99" t="s">
        <v>81</v>
      </c>
      <c r="AU277" s="99" t="s">
        <v>75</v>
      </c>
      <c r="AY277" s="1" t="s">
        <v>76</v>
      </c>
      <c r="BE277" s="100">
        <f t="shared" si="34"/>
        <v>0</v>
      </c>
      <c r="BF277" s="100">
        <f t="shared" si="35"/>
        <v>0</v>
      </c>
      <c r="BG277" s="100">
        <f t="shared" si="36"/>
        <v>0</v>
      </c>
      <c r="BH277" s="100">
        <f t="shared" si="37"/>
        <v>0</v>
      </c>
      <c r="BI277" s="100">
        <f t="shared" si="38"/>
        <v>0</v>
      </c>
      <c r="BJ277" s="1" t="s">
        <v>75</v>
      </c>
      <c r="BK277" s="100">
        <f t="shared" si="39"/>
        <v>0</v>
      </c>
      <c r="BL277" s="1" t="s">
        <v>85</v>
      </c>
      <c r="BM277" s="99" t="s">
        <v>677</v>
      </c>
    </row>
    <row r="278" spans="2:65" s="74" customFormat="1" ht="25.9" customHeight="1" x14ac:dyDescent="0.2">
      <c r="B278" s="75"/>
      <c r="D278" s="76" t="s">
        <v>72</v>
      </c>
      <c r="E278" s="77" t="s">
        <v>88</v>
      </c>
      <c r="F278" s="77" t="s">
        <v>678</v>
      </c>
      <c r="I278" s="78"/>
      <c r="J278" s="58">
        <f>BK278</f>
        <v>0</v>
      </c>
      <c r="L278" s="75"/>
      <c r="M278" s="79"/>
      <c r="P278" s="80">
        <f>P279</f>
        <v>0</v>
      </c>
      <c r="R278" s="80">
        <f>R279</f>
        <v>0.10246000000000001</v>
      </c>
      <c r="T278" s="81">
        <f>T279</f>
        <v>0</v>
      </c>
      <c r="AR278" s="76" t="s">
        <v>679</v>
      </c>
      <c r="AT278" s="82" t="s">
        <v>72</v>
      </c>
      <c r="AU278" s="82" t="s">
        <v>2</v>
      </c>
      <c r="AY278" s="76" t="s">
        <v>76</v>
      </c>
      <c r="BK278" s="83">
        <f>BK279</f>
        <v>0</v>
      </c>
    </row>
    <row r="279" spans="2:65" s="74" customFormat="1" ht="22.9" customHeight="1" x14ac:dyDescent="0.2">
      <c r="B279" s="75"/>
      <c r="D279" s="76" t="s">
        <v>72</v>
      </c>
      <c r="E279" s="84" t="s">
        <v>680</v>
      </c>
      <c r="F279" s="84" t="s">
        <v>681</v>
      </c>
      <c r="I279" s="78"/>
      <c r="J279" s="85">
        <f>BK279</f>
        <v>0</v>
      </c>
      <c r="L279" s="75"/>
      <c r="M279" s="79"/>
      <c r="P279" s="80">
        <f>SUM(P280:P283)</f>
        <v>0</v>
      </c>
      <c r="R279" s="80">
        <f>SUM(R280:R283)</f>
        <v>0.10246000000000001</v>
      </c>
      <c r="T279" s="81">
        <f>SUM(T280:T283)</f>
        <v>0</v>
      </c>
      <c r="AR279" s="76" t="s">
        <v>679</v>
      </c>
      <c r="AT279" s="82" t="s">
        <v>72</v>
      </c>
      <c r="AU279" s="82" t="s">
        <v>79</v>
      </c>
      <c r="AY279" s="76" t="s">
        <v>76</v>
      </c>
      <c r="BK279" s="83">
        <f>SUM(BK280:BK283)</f>
        <v>0</v>
      </c>
    </row>
    <row r="280" spans="2:65" s="8" customFormat="1" ht="16.5" customHeight="1" x14ac:dyDescent="0.2">
      <c r="B280" s="86"/>
      <c r="C280" s="87" t="s">
        <v>682</v>
      </c>
      <c r="D280" s="87" t="s">
        <v>81</v>
      </c>
      <c r="E280" s="88" t="s">
        <v>683</v>
      </c>
      <c r="F280" s="89" t="s">
        <v>684</v>
      </c>
      <c r="G280" s="90" t="s">
        <v>182</v>
      </c>
      <c r="H280" s="91">
        <v>175</v>
      </c>
      <c r="I280" s="92"/>
      <c r="J280" s="93">
        <f>ROUND(I280*H280,2)</f>
        <v>0</v>
      </c>
      <c r="K280" s="94"/>
      <c r="L280" s="9"/>
      <c r="M280" s="95" t="s">
        <v>10</v>
      </c>
      <c r="N280" s="96" t="s">
        <v>30</v>
      </c>
      <c r="P280" s="97">
        <f>O280*H280</f>
        <v>0</v>
      </c>
      <c r="Q280" s="97">
        <v>0</v>
      </c>
      <c r="R280" s="97">
        <f>Q280*H280</f>
        <v>0</v>
      </c>
      <c r="S280" s="97">
        <v>0</v>
      </c>
      <c r="T280" s="98">
        <f>S280*H280</f>
        <v>0</v>
      </c>
      <c r="AR280" s="99" t="s">
        <v>685</v>
      </c>
      <c r="AT280" s="99" t="s">
        <v>81</v>
      </c>
      <c r="AU280" s="99" t="s">
        <v>75</v>
      </c>
      <c r="AY280" s="1" t="s">
        <v>76</v>
      </c>
      <c r="BE280" s="100">
        <f>IF(N280="základná",J280,0)</f>
        <v>0</v>
      </c>
      <c r="BF280" s="100">
        <f>IF(N280="znížená",J280,0)</f>
        <v>0</v>
      </c>
      <c r="BG280" s="100">
        <f>IF(N280="zákl. prenesená",J280,0)</f>
        <v>0</v>
      </c>
      <c r="BH280" s="100">
        <f>IF(N280="zníž. prenesená",J280,0)</f>
        <v>0</v>
      </c>
      <c r="BI280" s="100">
        <f>IF(N280="nulová",J280,0)</f>
        <v>0</v>
      </c>
      <c r="BJ280" s="1" t="s">
        <v>75</v>
      </c>
      <c r="BK280" s="100">
        <f>ROUND(I280*H280,2)</f>
        <v>0</v>
      </c>
      <c r="BL280" s="1" t="s">
        <v>685</v>
      </c>
      <c r="BM280" s="99" t="s">
        <v>686</v>
      </c>
    </row>
    <row r="281" spans="2:65" s="8" customFormat="1" ht="16.5" customHeight="1" x14ac:dyDescent="0.2">
      <c r="B281" s="86"/>
      <c r="C281" s="101" t="s">
        <v>687</v>
      </c>
      <c r="D281" s="101" t="s">
        <v>88</v>
      </c>
      <c r="E281" s="102" t="s">
        <v>688</v>
      </c>
      <c r="F281" s="103" t="s">
        <v>689</v>
      </c>
      <c r="G281" s="104" t="s">
        <v>182</v>
      </c>
      <c r="H281" s="105">
        <v>175</v>
      </c>
      <c r="I281" s="106"/>
      <c r="J281" s="107">
        <f>ROUND(I281*H281,2)</f>
        <v>0</v>
      </c>
      <c r="K281" s="108"/>
      <c r="L281" s="109"/>
      <c r="M281" s="110" t="s">
        <v>10</v>
      </c>
      <c r="N281" s="111" t="s">
        <v>30</v>
      </c>
      <c r="P281" s="97">
        <f>O281*H281</f>
        <v>0</v>
      </c>
      <c r="Q281" s="97">
        <v>5.8E-4</v>
      </c>
      <c r="R281" s="97">
        <f>Q281*H281</f>
        <v>0.10150000000000001</v>
      </c>
      <c r="S281" s="97">
        <v>0</v>
      </c>
      <c r="T281" s="98">
        <f>S281*H281</f>
        <v>0</v>
      </c>
      <c r="AR281" s="99" t="s">
        <v>91</v>
      </c>
      <c r="AT281" s="99" t="s">
        <v>88</v>
      </c>
      <c r="AU281" s="99" t="s">
        <v>75</v>
      </c>
      <c r="AY281" s="1" t="s">
        <v>76</v>
      </c>
      <c r="BE281" s="100">
        <f>IF(N281="základná",J281,0)</f>
        <v>0</v>
      </c>
      <c r="BF281" s="100">
        <f>IF(N281="znížená",J281,0)</f>
        <v>0</v>
      </c>
      <c r="BG281" s="100">
        <f>IF(N281="zákl. prenesená",J281,0)</f>
        <v>0</v>
      </c>
      <c r="BH281" s="100">
        <f>IF(N281="zníž. prenesená",J281,0)</f>
        <v>0</v>
      </c>
      <c r="BI281" s="100">
        <f>IF(N281="nulová",J281,0)</f>
        <v>0</v>
      </c>
      <c r="BJ281" s="1" t="s">
        <v>75</v>
      </c>
      <c r="BK281" s="100">
        <f>ROUND(I281*H281,2)</f>
        <v>0</v>
      </c>
      <c r="BL281" s="1" t="s">
        <v>85</v>
      </c>
      <c r="BM281" s="99" t="s">
        <v>690</v>
      </c>
    </row>
    <row r="282" spans="2:65" s="8" customFormat="1" ht="16.5" customHeight="1" x14ac:dyDescent="0.2">
      <c r="B282" s="86"/>
      <c r="C282" s="87" t="s">
        <v>691</v>
      </c>
      <c r="D282" s="87" t="s">
        <v>81</v>
      </c>
      <c r="E282" s="88" t="s">
        <v>692</v>
      </c>
      <c r="F282" s="89" t="s">
        <v>693</v>
      </c>
      <c r="G282" s="90" t="s">
        <v>182</v>
      </c>
      <c r="H282" s="91">
        <v>2</v>
      </c>
      <c r="I282" s="92"/>
      <c r="J282" s="93">
        <f>ROUND(I282*H282,2)</f>
        <v>0</v>
      </c>
      <c r="K282" s="94"/>
      <c r="L282" s="9"/>
      <c r="M282" s="95" t="s">
        <v>10</v>
      </c>
      <c r="N282" s="96" t="s">
        <v>30</v>
      </c>
      <c r="P282" s="97">
        <f>O282*H282</f>
        <v>0</v>
      </c>
      <c r="Q282" s="97">
        <v>0</v>
      </c>
      <c r="R282" s="97">
        <f>Q282*H282</f>
        <v>0</v>
      </c>
      <c r="S282" s="97">
        <v>0</v>
      </c>
      <c r="T282" s="98">
        <f>S282*H282</f>
        <v>0</v>
      </c>
      <c r="AR282" s="99" t="s">
        <v>685</v>
      </c>
      <c r="AT282" s="99" t="s">
        <v>81</v>
      </c>
      <c r="AU282" s="99" t="s">
        <v>75</v>
      </c>
      <c r="AY282" s="1" t="s">
        <v>76</v>
      </c>
      <c r="BE282" s="100">
        <f>IF(N282="základná",J282,0)</f>
        <v>0</v>
      </c>
      <c r="BF282" s="100">
        <f>IF(N282="znížená",J282,0)</f>
        <v>0</v>
      </c>
      <c r="BG282" s="100">
        <f>IF(N282="zákl. prenesená",J282,0)</f>
        <v>0</v>
      </c>
      <c r="BH282" s="100">
        <f>IF(N282="zníž. prenesená",J282,0)</f>
        <v>0</v>
      </c>
      <c r="BI282" s="100">
        <f>IF(N282="nulová",J282,0)</f>
        <v>0</v>
      </c>
      <c r="BJ282" s="1" t="s">
        <v>75</v>
      </c>
      <c r="BK282" s="100">
        <f>ROUND(I282*H282,2)</f>
        <v>0</v>
      </c>
      <c r="BL282" s="1" t="s">
        <v>685</v>
      </c>
      <c r="BM282" s="99" t="s">
        <v>694</v>
      </c>
    </row>
    <row r="283" spans="2:65" s="8" customFormat="1" ht="37.9" customHeight="1" x14ac:dyDescent="0.2">
      <c r="B283" s="86"/>
      <c r="C283" s="101" t="s">
        <v>695</v>
      </c>
      <c r="D283" s="101" t="s">
        <v>88</v>
      </c>
      <c r="E283" s="102" t="s">
        <v>696</v>
      </c>
      <c r="F283" s="103" t="s">
        <v>697</v>
      </c>
      <c r="G283" s="104" t="s">
        <v>182</v>
      </c>
      <c r="H283" s="105">
        <v>2</v>
      </c>
      <c r="I283" s="106"/>
      <c r="J283" s="107">
        <f>ROUND(I283*H283,2)</f>
        <v>0</v>
      </c>
      <c r="K283" s="108"/>
      <c r="L283" s="109"/>
      <c r="M283" s="110" t="s">
        <v>10</v>
      </c>
      <c r="N283" s="111" t="s">
        <v>30</v>
      </c>
      <c r="P283" s="97">
        <f>O283*H283</f>
        <v>0</v>
      </c>
      <c r="Q283" s="97">
        <v>4.8000000000000001E-4</v>
      </c>
      <c r="R283" s="97">
        <f>Q283*H283</f>
        <v>9.6000000000000002E-4</v>
      </c>
      <c r="S283" s="97">
        <v>0</v>
      </c>
      <c r="T283" s="98">
        <f>S283*H283</f>
        <v>0</v>
      </c>
      <c r="AR283" s="99" t="s">
        <v>91</v>
      </c>
      <c r="AT283" s="99" t="s">
        <v>88</v>
      </c>
      <c r="AU283" s="99" t="s">
        <v>75</v>
      </c>
      <c r="AY283" s="1" t="s">
        <v>76</v>
      </c>
      <c r="BE283" s="100">
        <f>IF(N283="základná",J283,0)</f>
        <v>0</v>
      </c>
      <c r="BF283" s="100">
        <f>IF(N283="znížená",J283,0)</f>
        <v>0</v>
      </c>
      <c r="BG283" s="100">
        <f>IF(N283="zákl. prenesená",J283,0)</f>
        <v>0</v>
      </c>
      <c r="BH283" s="100">
        <f>IF(N283="zníž. prenesená",J283,0)</f>
        <v>0</v>
      </c>
      <c r="BI283" s="100">
        <f>IF(N283="nulová",J283,0)</f>
        <v>0</v>
      </c>
      <c r="BJ283" s="1" t="s">
        <v>75</v>
      </c>
      <c r="BK283" s="100">
        <f>ROUND(I283*H283,2)</f>
        <v>0</v>
      </c>
      <c r="BL283" s="1" t="s">
        <v>85</v>
      </c>
      <c r="BM283" s="99" t="s">
        <v>698</v>
      </c>
    </row>
    <row r="284" spans="2:65" s="74" customFormat="1" ht="25.9" customHeight="1" x14ac:dyDescent="0.2">
      <c r="B284" s="75"/>
      <c r="D284" s="76" t="s">
        <v>72</v>
      </c>
      <c r="E284" s="77" t="s">
        <v>699</v>
      </c>
      <c r="F284" s="77" t="s">
        <v>700</v>
      </c>
      <c r="I284" s="78"/>
      <c r="J284" s="58">
        <f>BK284</f>
        <v>0</v>
      </c>
      <c r="L284" s="75"/>
      <c r="M284" s="79"/>
      <c r="P284" s="80">
        <f>SUM(P285:P286)</f>
        <v>0</v>
      </c>
      <c r="R284" s="80">
        <f>SUM(R285:R286)</f>
        <v>0</v>
      </c>
      <c r="T284" s="81">
        <f>SUM(T285:T286)</f>
        <v>0</v>
      </c>
      <c r="AR284" s="76" t="s">
        <v>701</v>
      </c>
      <c r="AT284" s="82" t="s">
        <v>72</v>
      </c>
      <c r="AU284" s="82" t="s">
        <v>2</v>
      </c>
      <c r="AY284" s="76" t="s">
        <v>76</v>
      </c>
      <c r="BK284" s="83">
        <f>SUM(BK285:BK286)</f>
        <v>0</v>
      </c>
    </row>
    <row r="285" spans="2:65" s="8" customFormat="1" ht="33" customHeight="1" x14ac:dyDescent="0.2">
      <c r="B285" s="86"/>
      <c r="C285" s="87" t="s">
        <v>702</v>
      </c>
      <c r="D285" s="87" t="s">
        <v>81</v>
      </c>
      <c r="E285" s="88" t="s">
        <v>703</v>
      </c>
      <c r="F285" s="89" t="s">
        <v>704</v>
      </c>
      <c r="G285" s="90" t="s">
        <v>705</v>
      </c>
      <c r="H285" s="91">
        <v>112</v>
      </c>
      <c r="I285" s="92"/>
      <c r="J285" s="93">
        <f>ROUND(I285*H285,2)</f>
        <v>0</v>
      </c>
      <c r="K285" s="94"/>
      <c r="L285" s="9"/>
      <c r="M285" s="95" t="s">
        <v>10</v>
      </c>
      <c r="N285" s="96" t="s">
        <v>30</v>
      </c>
      <c r="P285" s="97">
        <f>O285*H285</f>
        <v>0</v>
      </c>
      <c r="Q285" s="97">
        <v>0</v>
      </c>
      <c r="R285" s="97">
        <f>Q285*H285</f>
        <v>0</v>
      </c>
      <c r="S285" s="97">
        <v>0</v>
      </c>
      <c r="T285" s="98">
        <f>S285*H285</f>
        <v>0</v>
      </c>
      <c r="AR285" s="99" t="s">
        <v>706</v>
      </c>
      <c r="AT285" s="99" t="s">
        <v>81</v>
      </c>
      <c r="AU285" s="99" t="s">
        <v>79</v>
      </c>
      <c r="AY285" s="1" t="s">
        <v>76</v>
      </c>
      <c r="BE285" s="100">
        <f>IF(N285="základná",J285,0)</f>
        <v>0</v>
      </c>
      <c r="BF285" s="100">
        <f>IF(N285="znížená",J285,0)</f>
        <v>0</v>
      </c>
      <c r="BG285" s="100">
        <f>IF(N285="zákl. prenesená",J285,0)</f>
        <v>0</v>
      </c>
      <c r="BH285" s="100">
        <f>IF(N285="zníž. prenesená",J285,0)</f>
        <v>0</v>
      </c>
      <c r="BI285" s="100">
        <f>IF(N285="nulová",J285,0)</f>
        <v>0</v>
      </c>
      <c r="BJ285" s="1" t="s">
        <v>75</v>
      </c>
      <c r="BK285" s="100">
        <f>ROUND(I285*H285,2)</f>
        <v>0</v>
      </c>
      <c r="BL285" s="1" t="s">
        <v>706</v>
      </c>
      <c r="BM285" s="99" t="s">
        <v>707</v>
      </c>
    </row>
    <row r="286" spans="2:65" s="8" customFormat="1" ht="37.9" customHeight="1" x14ac:dyDescent="0.2">
      <c r="B286" s="86"/>
      <c r="C286" s="87" t="s">
        <v>708</v>
      </c>
      <c r="D286" s="87" t="s">
        <v>81</v>
      </c>
      <c r="E286" s="88" t="s">
        <v>709</v>
      </c>
      <c r="F286" s="89" t="s">
        <v>710</v>
      </c>
      <c r="G286" s="90" t="s">
        <v>705</v>
      </c>
      <c r="H286" s="91">
        <v>32</v>
      </c>
      <c r="I286" s="92"/>
      <c r="J286" s="93">
        <f>ROUND(I286*H286,2)</f>
        <v>0</v>
      </c>
      <c r="K286" s="94"/>
      <c r="L286" s="9"/>
      <c r="M286" s="95" t="s">
        <v>10</v>
      </c>
      <c r="N286" s="96" t="s">
        <v>30</v>
      </c>
      <c r="P286" s="97">
        <f>O286*H286</f>
        <v>0</v>
      </c>
      <c r="Q286" s="97">
        <v>0</v>
      </c>
      <c r="R286" s="97">
        <f>Q286*H286</f>
        <v>0</v>
      </c>
      <c r="S286" s="97">
        <v>0</v>
      </c>
      <c r="T286" s="98">
        <f>S286*H286</f>
        <v>0</v>
      </c>
      <c r="AR286" s="99" t="s">
        <v>85</v>
      </c>
      <c r="AT286" s="99" t="s">
        <v>81</v>
      </c>
      <c r="AU286" s="99" t="s">
        <v>79</v>
      </c>
      <c r="AY286" s="1" t="s">
        <v>76</v>
      </c>
      <c r="BE286" s="100">
        <f>IF(N286="základná",J286,0)</f>
        <v>0</v>
      </c>
      <c r="BF286" s="100">
        <f>IF(N286="znížená",J286,0)</f>
        <v>0</v>
      </c>
      <c r="BG286" s="100">
        <f>IF(N286="zákl. prenesená",J286,0)</f>
        <v>0</v>
      </c>
      <c r="BH286" s="100">
        <f>IF(N286="zníž. prenesená",J286,0)</f>
        <v>0</v>
      </c>
      <c r="BI286" s="100">
        <f>IF(N286="nulová",J286,0)</f>
        <v>0</v>
      </c>
      <c r="BJ286" s="1" t="s">
        <v>75</v>
      </c>
      <c r="BK286" s="100">
        <f>ROUND(I286*H286,2)</f>
        <v>0</v>
      </c>
      <c r="BL286" s="1" t="s">
        <v>85</v>
      </c>
      <c r="BM286" s="99" t="s">
        <v>711</v>
      </c>
    </row>
    <row r="287" spans="2:65" s="8" customFormat="1" ht="49.9" customHeight="1" x14ac:dyDescent="0.2">
      <c r="B287" s="9"/>
      <c r="E287" s="77" t="s">
        <v>712</v>
      </c>
      <c r="F287" s="77" t="s">
        <v>713</v>
      </c>
      <c r="J287" s="58">
        <f t="shared" ref="J287:J292" si="40">BK287</f>
        <v>0</v>
      </c>
      <c r="L287" s="9"/>
      <c r="M287" s="112"/>
      <c r="T287" s="113"/>
      <c r="AT287" s="1" t="s">
        <v>72</v>
      </c>
      <c r="AU287" s="1" t="s">
        <v>2</v>
      </c>
      <c r="AY287" s="1" t="s">
        <v>714</v>
      </c>
      <c r="BK287" s="100">
        <f>SUM(BK288:BK292)</f>
        <v>0</v>
      </c>
    </row>
    <row r="288" spans="2:65" s="8" customFormat="1" ht="16.350000000000001" customHeight="1" x14ac:dyDescent="0.2">
      <c r="B288" s="9"/>
      <c r="C288" s="114" t="s">
        <v>10</v>
      </c>
      <c r="D288" s="114" t="s">
        <v>81</v>
      </c>
      <c r="E288" s="115" t="s">
        <v>10</v>
      </c>
      <c r="F288" s="116" t="s">
        <v>10</v>
      </c>
      <c r="G288" s="117" t="s">
        <v>10</v>
      </c>
      <c r="H288" s="118"/>
      <c r="I288" s="119"/>
      <c r="J288" s="120">
        <f t="shared" si="40"/>
        <v>0</v>
      </c>
      <c r="K288" s="121"/>
      <c r="L288" s="9"/>
      <c r="M288" s="122" t="s">
        <v>10</v>
      </c>
      <c r="N288" s="123" t="s">
        <v>30</v>
      </c>
      <c r="T288" s="113"/>
      <c r="AT288" s="1" t="s">
        <v>714</v>
      </c>
      <c r="AU288" s="1" t="s">
        <v>79</v>
      </c>
      <c r="AY288" s="1" t="s">
        <v>714</v>
      </c>
      <c r="BE288" s="100">
        <f>IF(N288="základná",J288,0)</f>
        <v>0</v>
      </c>
      <c r="BF288" s="100">
        <f>IF(N288="znížená",J288,0)</f>
        <v>0</v>
      </c>
      <c r="BG288" s="100">
        <f>IF(N288="zákl. prenesená",J288,0)</f>
        <v>0</v>
      </c>
      <c r="BH288" s="100">
        <f>IF(N288="zníž. prenesená",J288,0)</f>
        <v>0</v>
      </c>
      <c r="BI288" s="100">
        <f>IF(N288="nulová",J288,0)</f>
        <v>0</v>
      </c>
      <c r="BJ288" s="1" t="s">
        <v>75</v>
      </c>
      <c r="BK288" s="100">
        <f>I288*H288</f>
        <v>0</v>
      </c>
    </row>
    <row r="289" spans="2:63" s="8" customFormat="1" ht="16.350000000000001" customHeight="1" x14ac:dyDescent="0.2">
      <c r="B289" s="9"/>
      <c r="C289" s="114" t="s">
        <v>10</v>
      </c>
      <c r="D289" s="114" t="s">
        <v>81</v>
      </c>
      <c r="E289" s="115" t="s">
        <v>10</v>
      </c>
      <c r="F289" s="116" t="s">
        <v>10</v>
      </c>
      <c r="G289" s="117" t="s">
        <v>10</v>
      </c>
      <c r="H289" s="118"/>
      <c r="I289" s="119"/>
      <c r="J289" s="120">
        <f t="shared" si="40"/>
        <v>0</v>
      </c>
      <c r="K289" s="121"/>
      <c r="L289" s="9"/>
      <c r="M289" s="122" t="s">
        <v>10</v>
      </c>
      <c r="N289" s="123" t="s">
        <v>30</v>
      </c>
      <c r="T289" s="113"/>
      <c r="AT289" s="1" t="s">
        <v>714</v>
      </c>
      <c r="AU289" s="1" t="s">
        <v>79</v>
      </c>
      <c r="AY289" s="1" t="s">
        <v>714</v>
      </c>
      <c r="BE289" s="100">
        <f>IF(N289="základná",J289,0)</f>
        <v>0</v>
      </c>
      <c r="BF289" s="100">
        <f>IF(N289="znížená",J289,0)</f>
        <v>0</v>
      </c>
      <c r="BG289" s="100">
        <f>IF(N289="zákl. prenesená",J289,0)</f>
        <v>0</v>
      </c>
      <c r="BH289" s="100">
        <f>IF(N289="zníž. prenesená",J289,0)</f>
        <v>0</v>
      </c>
      <c r="BI289" s="100">
        <f>IF(N289="nulová",J289,0)</f>
        <v>0</v>
      </c>
      <c r="BJ289" s="1" t="s">
        <v>75</v>
      </c>
      <c r="BK289" s="100">
        <f>I289*H289</f>
        <v>0</v>
      </c>
    </row>
    <row r="290" spans="2:63" s="8" customFormat="1" ht="16.350000000000001" customHeight="1" x14ac:dyDescent="0.2">
      <c r="B290" s="9"/>
      <c r="C290" s="114" t="s">
        <v>10</v>
      </c>
      <c r="D290" s="114" t="s">
        <v>81</v>
      </c>
      <c r="E290" s="115" t="s">
        <v>10</v>
      </c>
      <c r="F290" s="116" t="s">
        <v>10</v>
      </c>
      <c r="G290" s="117" t="s">
        <v>10</v>
      </c>
      <c r="H290" s="118"/>
      <c r="I290" s="119"/>
      <c r="J290" s="120">
        <f t="shared" si="40"/>
        <v>0</v>
      </c>
      <c r="K290" s="121"/>
      <c r="L290" s="9"/>
      <c r="M290" s="122" t="s">
        <v>10</v>
      </c>
      <c r="N290" s="123" t="s">
        <v>30</v>
      </c>
      <c r="T290" s="113"/>
      <c r="AT290" s="1" t="s">
        <v>714</v>
      </c>
      <c r="AU290" s="1" t="s">
        <v>79</v>
      </c>
      <c r="AY290" s="1" t="s">
        <v>714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1" t="s">
        <v>75</v>
      </c>
      <c r="BK290" s="100">
        <f>I290*H290</f>
        <v>0</v>
      </c>
    </row>
    <row r="291" spans="2:63" s="8" customFormat="1" ht="16.350000000000001" customHeight="1" x14ac:dyDescent="0.2">
      <c r="B291" s="9"/>
      <c r="C291" s="114" t="s">
        <v>10</v>
      </c>
      <c r="D291" s="114" t="s">
        <v>81</v>
      </c>
      <c r="E291" s="115" t="s">
        <v>10</v>
      </c>
      <c r="F291" s="116" t="s">
        <v>10</v>
      </c>
      <c r="G291" s="117" t="s">
        <v>10</v>
      </c>
      <c r="H291" s="118"/>
      <c r="I291" s="119"/>
      <c r="J291" s="120">
        <f t="shared" si="40"/>
        <v>0</v>
      </c>
      <c r="K291" s="121"/>
      <c r="L291" s="9"/>
      <c r="M291" s="122" t="s">
        <v>10</v>
      </c>
      <c r="N291" s="123" t="s">
        <v>30</v>
      </c>
      <c r="T291" s="113"/>
      <c r="AT291" s="1" t="s">
        <v>714</v>
      </c>
      <c r="AU291" s="1" t="s">
        <v>79</v>
      </c>
      <c r="AY291" s="1" t="s">
        <v>714</v>
      </c>
      <c r="BE291" s="100">
        <f>IF(N291="základná",J291,0)</f>
        <v>0</v>
      </c>
      <c r="BF291" s="100">
        <f>IF(N291="znížená",J291,0)</f>
        <v>0</v>
      </c>
      <c r="BG291" s="100">
        <f>IF(N291="zákl. prenesená",J291,0)</f>
        <v>0</v>
      </c>
      <c r="BH291" s="100">
        <f>IF(N291="zníž. prenesená",J291,0)</f>
        <v>0</v>
      </c>
      <c r="BI291" s="100">
        <f>IF(N291="nulová",J291,0)</f>
        <v>0</v>
      </c>
      <c r="BJ291" s="1" t="s">
        <v>75</v>
      </c>
      <c r="BK291" s="100">
        <f>I291*H291</f>
        <v>0</v>
      </c>
    </row>
    <row r="292" spans="2:63" s="8" customFormat="1" ht="16.350000000000001" customHeight="1" x14ac:dyDescent="0.2">
      <c r="B292" s="9"/>
      <c r="C292" s="114" t="s">
        <v>10</v>
      </c>
      <c r="D292" s="114" t="s">
        <v>81</v>
      </c>
      <c r="E292" s="115" t="s">
        <v>10</v>
      </c>
      <c r="F292" s="116" t="s">
        <v>10</v>
      </c>
      <c r="G292" s="117" t="s">
        <v>10</v>
      </c>
      <c r="H292" s="118"/>
      <c r="I292" s="119"/>
      <c r="J292" s="120">
        <f t="shared" si="40"/>
        <v>0</v>
      </c>
      <c r="K292" s="121"/>
      <c r="L292" s="9"/>
      <c r="M292" s="122" t="s">
        <v>10</v>
      </c>
      <c r="N292" s="123" t="s">
        <v>30</v>
      </c>
      <c r="O292" s="124"/>
      <c r="P292" s="124"/>
      <c r="Q292" s="124"/>
      <c r="R292" s="124"/>
      <c r="S292" s="124"/>
      <c r="T292" s="125"/>
      <c r="AT292" s="1" t="s">
        <v>714</v>
      </c>
      <c r="AU292" s="1" t="s">
        <v>79</v>
      </c>
      <c r="AY292" s="1" t="s">
        <v>714</v>
      </c>
      <c r="BE292" s="100">
        <f>IF(N292="základná",J292,0)</f>
        <v>0</v>
      </c>
      <c r="BF292" s="100">
        <f>IF(N292="znížená",J292,0)</f>
        <v>0</v>
      </c>
      <c r="BG292" s="100">
        <f>IF(N292="zákl. prenesená",J292,0)</f>
        <v>0</v>
      </c>
      <c r="BH292" s="100">
        <f>IF(N292="zníž. prenesená",J292,0)</f>
        <v>0</v>
      </c>
      <c r="BI292" s="100">
        <f>IF(N292="nulová",J292,0)</f>
        <v>0</v>
      </c>
      <c r="BJ292" s="1" t="s">
        <v>75</v>
      </c>
      <c r="BK292" s="100">
        <f>I292*H292</f>
        <v>0</v>
      </c>
    </row>
    <row r="293" spans="2:63" s="8" customFormat="1" ht="6.95" customHeight="1" x14ac:dyDescent="0.2">
      <c r="B293" s="40"/>
      <c r="C293" s="41"/>
      <c r="D293" s="41"/>
      <c r="E293" s="41"/>
      <c r="F293" s="41"/>
      <c r="G293" s="41"/>
      <c r="H293" s="41"/>
      <c r="I293" s="41"/>
      <c r="J293" s="41"/>
      <c r="K293" s="41"/>
      <c r="L293" s="9"/>
    </row>
  </sheetData>
  <autoFilter ref="C124:K292" xr:uid="{00000000-0009-0000-0000-000000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88:N293" xr:uid="{00000000-0002-0000-0000-000000000000}">
      <formula1>"základná, znížená, nulová"</formula1>
    </dataValidation>
    <dataValidation type="list" allowBlank="1" showInputMessage="1" showErrorMessage="1" error="Povolené sú hodnoty K, M." sqref="D288:D293" xr:uid="{00000000-0002-0000-0000-000001000000}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5 - SO-05 Technický príst...</vt:lpstr>
      <vt:lpstr>'5 - SO-05 Technický príst...'!Názvy_tlače</vt:lpstr>
      <vt:lpstr>'5 - SO-05 Technický príst...'!Oblasť_tlače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2022-04-07T14:49:14Z</dcterms:created>
  <dcterms:modified xsi:type="dcterms:W3CDTF">2022-09-28T07:36:45Z</dcterms:modified>
</cp:coreProperties>
</file>